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jemc6\Desktop\"/>
    </mc:Choice>
  </mc:AlternateContent>
  <xr:revisionPtr revIDLastSave="0" documentId="8_{8CBD83B0-E28B-4EFC-B27D-0E92BA75FDA9}" xr6:coauthVersionLast="47" xr6:coauthVersionMax="47" xr10:uidLastSave="{00000000-0000-0000-0000-000000000000}"/>
  <bookViews>
    <workbookView xWindow="-110" yWindow="-110" windowWidth="19420" windowHeight="10300" xr2:uid="{7F5CBA7A-E038-43CD-B6AF-73592400533B}"/>
  </bookViews>
  <sheets>
    <sheet name="Lista de PVP PARQUET" sheetId="1" r:id="rId1"/>
  </sheets>
  <externalReferences>
    <externalReference r:id="rId2"/>
    <externalReference r:id="rId3"/>
  </externalReferences>
  <definedNames>
    <definedName name="_xlnm.Print_Area" localSheetId="0">'Lista de PVP PARQUET'!$A$1:$N$122</definedName>
    <definedName name="TítuloDeColumna1">#REF!</definedName>
    <definedName name="TítuloFilaRegión1..F5" localSheetId="0">'Lista de PVP PARQUET'!$B$8</definedName>
    <definedName name="TítuloFilaRegión1..F5">'[2]Lista de precios de productos S'!$B$8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0" i="1" l="1"/>
  <c r="I70" i="1"/>
  <c r="L70" i="1" s="1"/>
  <c r="M70" i="1" s="1"/>
  <c r="K69" i="1"/>
  <c r="I69" i="1"/>
  <c r="L69" i="1" s="1"/>
  <c r="M69" i="1" s="1"/>
  <c r="K68" i="1"/>
  <c r="I68" i="1"/>
  <c r="L68" i="1" s="1"/>
  <c r="M68" i="1" s="1"/>
  <c r="K67" i="1"/>
  <c r="I67" i="1"/>
  <c r="L67" i="1" s="1"/>
  <c r="M67" i="1" s="1"/>
  <c r="K66" i="1"/>
  <c r="I66" i="1"/>
  <c r="L66" i="1" s="1"/>
  <c r="M66" i="1" s="1"/>
  <c r="K65" i="1"/>
  <c r="I65" i="1"/>
  <c r="L65" i="1" s="1"/>
  <c r="M65" i="1" s="1"/>
  <c r="K60" i="1"/>
  <c r="I60" i="1"/>
  <c r="L60" i="1" s="1"/>
  <c r="M60" i="1" s="1"/>
  <c r="K59" i="1"/>
  <c r="I59" i="1"/>
  <c r="L59" i="1" s="1"/>
  <c r="M59" i="1" s="1"/>
  <c r="K58" i="1"/>
  <c r="I58" i="1"/>
  <c r="L58" i="1" s="1"/>
  <c r="M58" i="1" s="1"/>
  <c r="K57" i="1"/>
  <c r="I57" i="1"/>
  <c r="L57" i="1" s="1"/>
  <c r="M57" i="1" s="1"/>
  <c r="K56" i="1"/>
  <c r="I56" i="1"/>
  <c r="L56" i="1" s="1"/>
  <c r="M56" i="1" s="1"/>
  <c r="K46" i="1"/>
  <c r="I46" i="1"/>
  <c r="L46" i="1" s="1"/>
  <c r="M46" i="1" s="1"/>
  <c r="K45" i="1"/>
  <c r="I45" i="1"/>
  <c r="L45" i="1" s="1"/>
  <c r="M45" i="1" s="1"/>
  <c r="K44" i="1"/>
  <c r="I44" i="1"/>
  <c r="L44" i="1" s="1"/>
  <c r="M44" i="1" s="1"/>
  <c r="K43" i="1"/>
  <c r="I43" i="1"/>
  <c r="L43" i="1" s="1"/>
  <c r="M43" i="1" s="1"/>
  <c r="M38" i="1"/>
  <c r="L38" i="1"/>
  <c r="K38" i="1"/>
  <c r="I38" i="1"/>
  <c r="K37" i="1"/>
  <c r="I37" i="1"/>
  <c r="L37" i="1" s="1"/>
  <c r="M37" i="1" s="1"/>
  <c r="K36" i="1"/>
  <c r="I36" i="1"/>
  <c r="L36" i="1" s="1"/>
  <c r="M36" i="1" s="1"/>
  <c r="K32" i="1"/>
  <c r="I32" i="1"/>
  <c r="L32" i="1" s="1"/>
  <c r="M32" i="1" s="1"/>
  <c r="K31" i="1"/>
  <c r="I31" i="1"/>
  <c r="L31" i="1" s="1"/>
  <c r="M31" i="1" s="1"/>
  <c r="K30" i="1"/>
  <c r="I30" i="1"/>
  <c r="L30" i="1" s="1"/>
  <c r="M30" i="1" s="1"/>
  <c r="K29" i="1"/>
  <c r="I29" i="1"/>
  <c r="L29" i="1" s="1"/>
  <c r="M29" i="1" s="1"/>
  <c r="K28" i="1"/>
  <c r="I28" i="1"/>
  <c r="L28" i="1" s="1"/>
  <c r="M28" i="1" s="1"/>
  <c r="K23" i="1"/>
  <c r="I23" i="1"/>
  <c r="L23" i="1" s="1"/>
  <c r="M23" i="1" s="1"/>
  <c r="K22" i="1"/>
  <c r="I22" i="1"/>
  <c r="L22" i="1" s="1"/>
  <c r="M22" i="1" s="1"/>
  <c r="K21" i="1"/>
  <c r="I21" i="1"/>
  <c r="L21" i="1" s="1"/>
  <c r="M21" i="1" s="1"/>
  <c r="K16" i="1"/>
  <c r="I16" i="1"/>
  <c r="L16" i="1" s="1"/>
  <c r="M16" i="1" s="1"/>
  <c r="K15" i="1"/>
  <c r="I15" i="1"/>
  <c r="L15" i="1" s="1"/>
  <c r="M15" i="1" s="1"/>
</calcChain>
</file>

<file path=xl/sharedStrings.xml><?xml version="1.0" encoding="utf-8"?>
<sst xmlns="http://schemas.openxmlformats.org/spreadsheetml/2006/main" count="333" uniqueCount="177">
  <si>
    <t>Bur 2000 S.A.</t>
  </si>
  <si>
    <t>C/Progrés 45 08850 Gavá Barcelona España. Telf. +34 936333319. Email info@bur2000.com</t>
  </si>
  <si>
    <t>www.bur2000.com</t>
  </si>
  <si>
    <t>Fecha Inicial de Validez</t>
  </si>
  <si>
    <t>Aislamiento Anti Impacto para Suelos y Recrecidos de Mortero - Polietileno Reticulado</t>
  </si>
  <si>
    <t>Referencia</t>
  </si>
  <si>
    <t>Nombre</t>
  </si>
  <si>
    <t>Descripción</t>
  </si>
  <si>
    <t>Dimensiones</t>
  </si>
  <si>
    <t>Unidad de Venta</t>
  </si>
  <si>
    <t>Presentación</t>
  </si>
  <si>
    <t>Precio PVP</t>
  </si>
  <si>
    <t>Columna1</t>
  </si>
  <si>
    <t>Columna2</t>
  </si>
  <si>
    <t>Descuento2</t>
  </si>
  <si>
    <t>Precio Neto</t>
  </si>
  <si>
    <t>Precio Neto2</t>
  </si>
  <si>
    <t>20.003</t>
  </si>
  <si>
    <t>Air-bur Reticulado 5mm</t>
  </si>
  <si>
    <t>Polietileno Reticulado. Espesor 5mm</t>
  </si>
  <si>
    <t>1,50m x 50m</t>
  </si>
  <si>
    <t>m2</t>
  </si>
  <si>
    <t>75m2/rollo</t>
  </si>
  <si>
    <t>2,45 €/m2</t>
  </si>
  <si>
    <t>€/m2</t>
  </si>
  <si>
    <t>20.004</t>
  </si>
  <si>
    <t>Air-bur Reticulado 10mm</t>
  </si>
  <si>
    <t>Polietileno Reticulado. Espesor 10mm</t>
  </si>
  <si>
    <t>4,85 €/m2</t>
  </si>
  <si>
    <t>Aislamiento Anti Impacto para Suelos y Recrecidos de Mortero - Espuma Polietileno No Reticulado</t>
  </si>
  <si>
    <t>22.002</t>
  </si>
  <si>
    <t>Air-bur Impact 3mm</t>
  </si>
  <si>
    <t>Espuma Polietileno no Reticulado - Foam. Espesor 3mm</t>
  </si>
  <si>
    <t>1,20m x 150m</t>
  </si>
  <si>
    <t>180m2/rollo</t>
  </si>
  <si>
    <t>0,60 €/m2</t>
  </si>
  <si>
    <t>22.003</t>
  </si>
  <si>
    <t>Air-bur Impact 5mm</t>
  </si>
  <si>
    <t>Espuma Polietileno no Reticulado - Foam. Espesor 5mm</t>
  </si>
  <si>
    <t>1,24m x 150m</t>
  </si>
  <si>
    <t>186m2/rollo</t>
  </si>
  <si>
    <t>0,90 €/m2</t>
  </si>
  <si>
    <t>22.004</t>
  </si>
  <si>
    <t>Air-bur Impact 10mm</t>
  </si>
  <si>
    <t>Espuma Polietileno no Reticulado - Foam. Espesor 10mm</t>
  </si>
  <si>
    <t>1,20m x 50m</t>
  </si>
  <si>
    <t>60m2/rollo</t>
  </si>
  <si>
    <t>2,95 €/m2</t>
  </si>
  <si>
    <t>Aislamiento Anti Impacto para Suelos y Recrecidos de Mortero - Bandas Perimetrales</t>
  </si>
  <si>
    <t>16.009</t>
  </si>
  <si>
    <t>Air-bur Perimetral S-YC Adh</t>
  </si>
  <si>
    <t>Banda Perimetral. Air-bur Termic S-YC Adh. Espesor 8mm</t>
  </si>
  <si>
    <t>0,15m x 30m</t>
  </si>
  <si>
    <t>mL</t>
  </si>
  <si>
    <t>120mL/Rollo</t>
  </si>
  <si>
    <t>1,95 €/mL</t>
  </si>
  <si>
    <t>€/mL</t>
  </si>
  <si>
    <t>16.010</t>
  </si>
  <si>
    <t>Air-bur Perimetral S-YC</t>
  </si>
  <si>
    <t>Banda Perimetral. Air-bur Termic S-YC. Espesor 8mm</t>
  </si>
  <si>
    <t>240mL/Rollo</t>
  </si>
  <si>
    <t>1,45 €/mL</t>
  </si>
  <si>
    <t>16.008</t>
  </si>
  <si>
    <t>Air-bur Perimetral 5mm</t>
  </si>
  <si>
    <t>Banda Perimetral. Espuma de Polietileno. Espesor 5mm</t>
  </si>
  <si>
    <t>0,15m x 150m</t>
  </si>
  <si>
    <t>1200mL/Rollo</t>
  </si>
  <si>
    <t>0,43 €/mL</t>
  </si>
  <si>
    <t>16.006</t>
  </si>
  <si>
    <t>Air-bur Perimetral RT 5mm</t>
  </si>
  <si>
    <t>Banda Perimetral. Polietileno Reticulado. Espesor 5mm</t>
  </si>
  <si>
    <t>0,15m x 50m</t>
  </si>
  <si>
    <t>500mL/Rollo</t>
  </si>
  <si>
    <t>0,95 €/mL</t>
  </si>
  <si>
    <t>16.007</t>
  </si>
  <si>
    <t>Air-bur Perimetral RT 10mm</t>
  </si>
  <si>
    <t>Banda Perimetral. Polietileno Reticulado. Espesor 10mm</t>
  </si>
  <si>
    <t>1,90 €/mL</t>
  </si>
  <si>
    <t xml:space="preserve">Aislamiento Anti Impacto para Suelos Laminados y Parquet - Espuma Polietileno No Reticulado Laminados </t>
  </si>
  <si>
    <t>22.005</t>
  </si>
  <si>
    <t>Air-bur Impact Plus 2mm (75m2)</t>
  </si>
  <si>
    <t>Espuma Polietileno no Reticulado - Foam Laminado LDPE. Espesor 2mm</t>
  </si>
  <si>
    <t>0,80 €/m2</t>
  </si>
  <si>
    <t>22.005-1</t>
  </si>
  <si>
    <t>Air-bur Impact Plus 2mm (30m2)</t>
  </si>
  <si>
    <t>1,20m x 25m</t>
  </si>
  <si>
    <t>30m2/rollo</t>
  </si>
  <si>
    <t>22.006</t>
  </si>
  <si>
    <t>Air-bur Impact Plus 3mm (75m2)</t>
  </si>
  <si>
    <t>Espuma Polietileno no Reticulado - Foam Laminado LDPE. Espesor 3mm</t>
  </si>
  <si>
    <t>0,95 €/m2</t>
  </si>
  <si>
    <t>22.007</t>
  </si>
  <si>
    <t>Air-bur Impact Silver 3mm (60m2)</t>
  </si>
  <si>
    <t>Espuma Polietileno no Reticulado - Foam Laminado Aluminio. Espesor 3mm</t>
  </si>
  <si>
    <t>1,75 €/m2</t>
  </si>
  <si>
    <t xml:space="preserve">1,20 </t>
  </si>
  <si>
    <t>0,68 €/m2</t>
  </si>
  <si>
    <t>Aislamiento Anti Impacto para Suelos Laminados y Parquet - Material de Goma EVA - Sin Laminar</t>
  </si>
  <si>
    <t>21.001</t>
  </si>
  <si>
    <t>Air-bur Sound 2mm</t>
  </si>
  <si>
    <t>Material Goma EVA. Sin Laminar. Espesor 2mm</t>
  </si>
  <si>
    <t>1,00m x 25m</t>
  </si>
  <si>
    <t>25m2/bobina
800m2/pallet</t>
  </si>
  <si>
    <t>1,45 €/m2</t>
  </si>
  <si>
    <t>21.004</t>
  </si>
  <si>
    <t>Air-bur Sound 3mm</t>
  </si>
  <si>
    <t>Material Goma EVA. Sin Laminar. Espesor 3mm</t>
  </si>
  <si>
    <t>1,00m x 20m</t>
  </si>
  <si>
    <t>20m2/bobina
640m2/pallet</t>
  </si>
  <si>
    <t>2,20 €/m2</t>
  </si>
  <si>
    <t>21.006</t>
  </si>
  <si>
    <t>Air-bur Sound 5mm</t>
  </si>
  <si>
    <t>Material Goma EVA. Sin Laminar. Espesor 5mm</t>
  </si>
  <si>
    <t>30m2/bobina
270m2/pallet</t>
  </si>
  <si>
    <t>4,30 €/m2</t>
  </si>
  <si>
    <t>21.012</t>
  </si>
  <si>
    <t xml:space="preserve">Air-bur Sound HD Vinilyc 1,5mm           </t>
  </si>
  <si>
    <t>Material Goma EVA Alta Densidad. Sin Laminar. Espesor 1,5mm. Suelos Vinílicos</t>
  </si>
  <si>
    <t>2,00 €/m2</t>
  </si>
  <si>
    <t>Aislamiento Anti Impacto para Suelos Laminados y Parquet - Material de Goma EVA - Laminados</t>
  </si>
  <si>
    <t>21.002</t>
  </si>
  <si>
    <t>Air-bur Sound Plus 2mm</t>
  </si>
  <si>
    <t>Material Goma EVA. Laminado LDPE. Espesor 2mm</t>
  </si>
  <si>
    <t>1,80 €/m2</t>
  </si>
  <si>
    <t>21.005</t>
  </si>
  <si>
    <t>Air-bur Sound Plus 3mm</t>
  </si>
  <si>
    <t>Material Goma EVA. Laminado LDPE. Espesor 3mm</t>
  </si>
  <si>
    <t>2,80 €/m2</t>
  </si>
  <si>
    <t>21.008</t>
  </si>
  <si>
    <t>Air-bur Sound Plus MP 2mm</t>
  </si>
  <si>
    <t>Material Goma IXPE Microperforado. Laminado LDPE. Espesor 2mm</t>
  </si>
  <si>
    <t>21.003</t>
  </si>
  <si>
    <t>Air-bur Sound Silver 2mm</t>
  </si>
  <si>
    <t>Material Goma EVA. Laminado Aluminio. Espesor 2mm</t>
  </si>
  <si>
    <t>2,50 €/m2</t>
  </si>
  <si>
    <t>21.010</t>
  </si>
  <si>
    <t>Air-bur Sound Pol 2mm</t>
  </si>
  <si>
    <t>Material Goma EVA. Laminado Poliéster Aluminizado. Espesor 2mm</t>
  </si>
  <si>
    <t>2,10 €/m2</t>
  </si>
  <si>
    <t>Complementos de Instalación para Parquet</t>
  </si>
  <si>
    <t>98.001</t>
  </si>
  <si>
    <t>Lámina Reguladora Sustrato Madera</t>
  </si>
  <si>
    <t>Lámina reguladora de suelos. Sustrato Madera 5mm</t>
  </si>
  <si>
    <t>0,79m x 0,59m</t>
  </si>
  <si>
    <t>7,00 m2/paquete</t>
  </si>
  <si>
    <t>5,50 €/m2</t>
  </si>
  <si>
    <t>98.003</t>
  </si>
  <si>
    <t>Cartón Ondulado CO100-1</t>
  </si>
  <si>
    <t>Lámina Cartón Ondulado para suelos</t>
  </si>
  <si>
    <t>1,00m x 50m</t>
  </si>
  <si>
    <t>50 m2/rollo</t>
  </si>
  <si>
    <t>98.011</t>
  </si>
  <si>
    <t>Papel Protectivo Reutilizable</t>
  </si>
  <si>
    <t>Lámina Papel Protectivo reutilizable para suelos</t>
  </si>
  <si>
    <t>Bobina de 40,5m2</t>
  </si>
  <si>
    <t>40,50 m2/bobina</t>
  </si>
  <si>
    <t>98.012</t>
  </si>
  <si>
    <t xml:space="preserve">Lámina Reguladora XPS 7mm </t>
  </si>
  <si>
    <t>Plancha reguladora. XPS Espesor:7mm</t>
  </si>
  <si>
    <t>60 x 0,60m x 1,20m</t>
  </si>
  <si>
    <t>43,20 m2/paquete</t>
  </si>
  <si>
    <t>9,00 €/m2</t>
  </si>
  <si>
    <t>53.001</t>
  </si>
  <si>
    <t>Air-bur Vapor 200</t>
  </si>
  <si>
    <t>Plástico LDPE Galga 200 para suelos</t>
  </si>
  <si>
    <t>3.00m x 50m; Plegado a 1,50m</t>
  </si>
  <si>
    <t>150,00 m2/bobina</t>
  </si>
  <si>
    <t>0,21 €/m2</t>
  </si>
  <si>
    <t>53.002</t>
  </si>
  <si>
    <t>Air-bur Vapor 400</t>
  </si>
  <si>
    <t>Plástico LDPE Galga 400 para suelos</t>
  </si>
  <si>
    <t>0,44 €/m2</t>
  </si>
  <si>
    <t>Consulte la política de envío y devoluciones con su Técnico Comercial designado. Asimismo, las características particulares y técnicas de cada producto en la web www.bur2000.com. Atención al Cliente: +34 936 33 33 19. Estos precios serán válidos durante la vigencia de esta tarifa que entra en vigor a partir de la fecha de aplicación indicada. Los términos y precios que se incorporan en el presente documento anulan los publicados y/o comunicados con anterioridad.</t>
  </si>
  <si>
    <t>GLOSARIO DE CAMBIOS</t>
  </si>
  <si>
    <r>
      <rPr>
        <b/>
        <sz val="12"/>
        <rFont val="Aptos Narrow"/>
        <family val="2"/>
        <scheme val="minor"/>
      </rPr>
      <t xml:space="preserve">1. AJUSTE DE PRECIOS
2. (17.03.2025) AJUSTE DE PRECIOS.    
- Revisión PVP Gama Anti Impacto
- Revisión PVP Gama complementos de Parquet.
</t>
    </r>
    <r>
      <rPr>
        <sz val="12"/>
        <rFont val="Aptos Narrow"/>
        <family val="2"/>
        <scheme val="minor"/>
      </rPr>
      <t xml:space="preserve">                                                                                                                                         </t>
    </r>
  </si>
  <si>
    <t>CONDICIONES GENERALES DE VENTAS</t>
  </si>
  <si>
    <r>
      <rPr>
        <b/>
        <sz val="12"/>
        <rFont val="Aptos Narrow"/>
        <family val="2"/>
        <scheme val="minor"/>
      </rPr>
      <t xml:space="preserve">1. DISPOSICIÓN GENERAL: </t>
    </r>
    <r>
      <rPr>
        <sz val="12"/>
        <rFont val="Aptos Narrow"/>
        <family val="2"/>
        <scheme val="minor"/>
      </rPr>
      <t xml:space="preserve">
Todo pedido por parte del Cliente se regirá por lo dispuesto en las presentes condiciones generales de venta y las particulares que, se suscriban entre las partes. La realización de un pedido por el Cliente implica por su parte la aceptación de las condiciones de venta. Todo pedido será gestionado a través del canal Distribución.                                                                                                                                                                                                                                                                   
</t>
    </r>
    <r>
      <rPr>
        <b/>
        <sz val="12"/>
        <rFont val="Aptos Narrow"/>
        <family val="2"/>
        <scheme val="minor"/>
      </rPr>
      <t xml:space="preserve">2. ENTREGA Y TRANSPORTE: 
</t>
    </r>
    <r>
      <rPr>
        <sz val="12"/>
        <rFont val="Aptos Narrow"/>
        <family val="2"/>
        <scheme val="minor"/>
      </rPr>
      <t xml:space="preserve">La entrega se entenderá realizada al momento de la carga de los materiales en nuestro almacén con transporte ajeno, mediante la firma del albarán correspondiente por el transportista. Con carácter general, y salvo pacto escrito en contrario, todos los pedidos se efectúan bajo condiciones “Ex Works” Abrera Barcelona (Incoterm 2010), en otras palabras, los portes se consideran debidos y se cargarán los importes correspondientes en facturación.
Los portes serán considerados como pagados mientras el cliente cumpla con los condicionales que se le haya comunicado con anterioridad; Transportes especiales en entregas en Obra (Camión grúas, accesos limitados a destinos, descargas superiores) que produzcan un sobrecoste en la gestión logística, será repercutido en el pedido de venta relacionado; es por ello, que se recomienda que se informen todas estas circunstancias en conjunto al requerimiento de pedido.
Los plazos de entrega indicados de forma escrita o verbal son meramente informativos y los retrasos eventuales que puedan suscitar no facultan al Cliente para Anular el pedido ni reclamar daños o prejuicios.
El riesgo por pérdida y/o daños sólo recaerá en BUR2000 en expediciones contratadas por la empresa, surtiendo los efectos anteriormente descritos a la entrega de la mercancía. Todos los materiales suministrados deben ser revisados y examinados por el Cliente en el momento de la entrega. BUR2000 no garantiza la exacta correspondencia de las muestras comerciales con las mercancías entregadas. 
Los materiales suministrados se entenderán aceptados por el Cliente, en cuanto a lo reflejado en el pedido, si en un plazo de 48 horas, a contar desde la entrega, no manifiesta expresamente lo contrario; Transcurrido dicho plazo BUR2000 no admitirá reclamación alguna sobre calidad o cantidad, ni quedará obligada por ello. 
</t>
    </r>
    <r>
      <rPr>
        <b/>
        <sz val="12"/>
        <rFont val="Aptos Narrow"/>
        <family val="2"/>
        <scheme val="minor"/>
      </rPr>
      <t xml:space="preserve">3. DEVOLUCIONES: </t>
    </r>
    <r>
      <rPr>
        <sz val="12"/>
        <rFont val="Aptos Narrow"/>
        <family val="2"/>
        <scheme val="minor"/>
      </rPr>
      <t xml:space="preserve">
En cualquier caso, la responsabilidad de BUR2000 por los materiales suministrados que se compruebe que son defectuosos queda limitada, a la reposición del material que se demuestre efectivamente en mal estado. Se debe acreditar tal circunstancia. En ningún caso será de aplicación lo dispuesto anteriormente, si el cliente no está al corriente de pago, renunciando expresamente en tal caso a reclamar cualquier sustitución de material que fuese defectuoso. No se admitirán devoluciones correspondientes a albaranes no aceptados con sello y firma del Cliente a su recepción. 
BUR2000 no admitirá devoluciones sobre los productos suministrados una vez transcurridos 10 días desde la fecha de entrega. Cualquier solicitud de reclamación a BUR2000 deberá realizarse dentro del plazo señalado, a través del formulario de reclamaciones ubicado en nuestra página web, o a través del link: https://www.bur2000.com/reclamaciones. Los gastos derivados del transporte y que se ocasionen como consecuencia de la devolución de mercancía serán en todo caso por cuenta del cliente, salvo que la devolución venga ocasionada por un defecto de la mercancía que sea reconocido por el departamento de calidad de BUR2000. 
</t>
    </r>
    <r>
      <rPr>
        <b/>
        <sz val="12"/>
        <rFont val="Aptos Narrow"/>
        <family val="2"/>
        <scheme val="minor"/>
      </rPr>
      <t xml:space="preserve">4. PEDIDOS ESPECIALES: </t>
    </r>
    <r>
      <rPr>
        <sz val="12"/>
        <rFont val="Aptos Narrow"/>
        <family val="2"/>
        <scheme val="minor"/>
      </rPr>
      <t xml:space="preserve">
Todo pedido que haya sido fabricado para un cliente atendiendo a las especificaciones técnicas por éste facilitadas se considerarán como pedidos especiales y, por tanto, no se admitirá su anulación por parte del Cliente una vez fabricado el producto ni su devolución posterior salvo defectos en la calidad intrínseca del mismo. 
</t>
    </r>
    <r>
      <rPr>
        <b/>
        <sz val="12"/>
        <rFont val="Aptos Narrow"/>
        <family val="2"/>
        <scheme val="minor"/>
      </rPr>
      <t>5. FACTURACIÓN Y PAGO:</t>
    </r>
    <r>
      <rPr>
        <sz val="12"/>
        <rFont val="Aptos Narrow"/>
        <family val="2"/>
        <scheme val="minor"/>
      </rPr>
      <t xml:space="preserve"> 
La mercancía podrá ser facturada a partir del momento de su expedición en las condiciones y plazos convenidos al efectuar el pedido y reflejados en la factura. El plazo de Pago será pactado previamente al pedido oficial, no pudiendo superar los 60 días naturales. Si el cliente no entregara a BUR2000 cheque, confirming o pagaré en el plazo pactado, perderá todo derecho al plazo concedido para el pago y se reputará como venta al contado en operaciones sucesivas. La entrega de pagarés, letras de cambio u otros efectos de comercio no tendrán consideración de pago mientras los mismos no se hagan efectivos. 
El suministro quedará condicionado, en todo momento, a la asignación y aceptación del riesgo por Bur 2000.
En los precios de esta tarifa de Precios de Venta al Público, no está incluido el IVA, cuyo importe será objeto de cargo en la factura.
En caso de incumplimiento del pago de alguna factura a su vencimiento, independientemente de las acciones a que dé lugar, el Cliente deberá abonar el importe debido y todos los gastos originados por dicho incumplimiento. Asimismo BUR2000 suspenderá de inmediato los envíos pendientes hasta que no se efectúe el pago por adelantado. 
</t>
    </r>
    <r>
      <rPr>
        <b/>
        <sz val="12"/>
        <rFont val="Aptos Narrow"/>
        <family val="2"/>
        <scheme val="minor"/>
      </rPr>
      <t xml:space="preserve">6. GARANTÍA: </t>
    </r>
    <r>
      <rPr>
        <sz val="12"/>
        <rFont val="Aptos Narrow"/>
        <family val="2"/>
        <scheme val="minor"/>
      </rPr>
      <t xml:space="preserve">
BUR2000 garantiza sus productos según lo establecido en el Código Técnico de la Edificación, siempre y cuando se haya hecho una correcta manipulación y almacenaje de los productos y se esté al corriente de pago. 
</t>
    </r>
    <r>
      <rPr>
        <b/>
        <sz val="12"/>
        <rFont val="Aptos Narrow"/>
        <family val="2"/>
        <scheme val="minor"/>
      </rPr>
      <t>7. LEY APLICABLE Y JURISDICCIÓN:</t>
    </r>
    <r>
      <rPr>
        <sz val="12"/>
        <rFont val="Aptos Narrow"/>
        <family val="2"/>
        <scheme val="minor"/>
      </rPr>
      <t xml:space="preserve">
Se regirán con el Derecho Español. Todo litigio o discrepancia resultantes de la ejecución o interpretación de las presentes condiciones se someterá a los Juzgados y Tribunales de la ciudad de Barcelona, con renuncia expresa a su propio fuero.
</t>
    </r>
    <r>
      <rPr>
        <b/>
        <sz val="12"/>
        <rFont val="Aptos Narrow"/>
        <family val="2"/>
        <scheme val="minor"/>
      </rPr>
      <t>8.RGPD</t>
    </r>
    <r>
      <rPr>
        <sz val="12"/>
        <rFont val="Aptos Narrow"/>
        <family val="2"/>
        <scheme val="minor"/>
      </rPr>
      <t xml:space="preserve">
En virtud de lo dispuesto por el Reglamento (UE) 2016/679 del Parlamento Europeo y del Consejo, de 27 de abril de 2016, se informa al cliente que los datos personales facilitados serán incorporados a un fichero titularidad de BUR 2000 S.A., cuya finalidad es la gestión administrativa, contable, fiscal y presupuestaria. Podrá ejercer en cualquier momento los derechos A.R.C.O., así como el resto de los derechos recogidos en el citado Reglamento acreditando identificación, en la siguiente dirección CARRER PROGRES 45 08850 GAVA BARCELONA ESPANA, o por correo electrónico a administracion@bur2000.com. Si quiere obtener más información sobre nosotros y sobre nuestra política de Privacidad, por favor acceder al siguiente enlace www.bur2000.com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</si>
</sst>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lt;=9999999]###\-####;\(###\)\ ###\-####"/>
    <numFmt numFmtId="165" formatCode="#,##0.00\ &quot;€&quot;"/>
  </numFmts>
  <fonts count="26" x14ac:knownFonts="1">
    <font>
      <sz val="11"/>
      <name val="Aptos Narrow"/>
      <family val="1"/>
      <scheme val="minor"/>
    </font>
    <font>
      <sz val="11"/>
      <color theme="1"/>
      <name val="Aptos Narrow"/>
      <family val="2"/>
      <scheme val="minor"/>
    </font>
    <font>
      <sz val="11"/>
      <color rgb="FFFF0000"/>
      <name val="Aptos Narrow"/>
      <family val="2"/>
      <scheme val="minor"/>
    </font>
    <font>
      <sz val="11"/>
      <name val="Aptos Narrow"/>
      <family val="1"/>
      <scheme val="minor"/>
    </font>
    <font>
      <sz val="11"/>
      <color theme="1" tint="0.24994659260841701"/>
      <name val="Aptos Display"/>
      <family val="2"/>
      <scheme val="major"/>
    </font>
    <font>
      <b/>
      <sz val="18"/>
      <name val="Aptos Display"/>
      <family val="2"/>
      <scheme val="major"/>
    </font>
    <font>
      <b/>
      <sz val="24"/>
      <color theme="4" tint="-0.499984740745262"/>
      <name val="Aptos Display"/>
      <family val="2"/>
      <scheme val="major"/>
    </font>
    <font>
      <sz val="24"/>
      <color theme="4" tint="-0.499984740745262"/>
      <name val="Aptos Display"/>
      <family val="2"/>
      <charset val="238"/>
      <scheme val="major"/>
    </font>
    <font>
      <sz val="11"/>
      <name val="Aptos Narrow"/>
      <family val="2"/>
      <scheme val="minor"/>
    </font>
    <font>
      <i/>
      <sz val="11"/>
      <color theme="1" tint="0.24994659260841701"/>
      <name val="Aptos Display"/>
      <family val="2"/>
      <scheme val="major"/>
    </font>
    <font>
      <b/>
      <i/>
      <sz val="11"/>
      <color theme="1" tint="0.24994659260841701"/>
      <name val="Aptos Display"/>
      <family val="2"/>
      <scheme val="major"/>
    </font>
    <font>
      <i/>
      <sz val="11"/>
      <color theme="1" tint="0.24994659260841701"/>
      <name val="Aptos Display"/>
      <family val="2"/>
      <charset val="238"/>
      <scheme val="major"/>
    </font>
    <font>
      <b/>
      <sz val="12"/>
      <name val="Aptos Narrow"/>
      <family val="2"/>
      <charset val="238"/>
      <scheme val="minor"/>
    </font>
    <font>
      <b/>
      <sz val="11"/>
      <name val="Aptos Narrow"/>
      <family val="2"/>
      <charset val="238"/>
      <scheme val="minor"/>
    </font>
    <font>
      <b/>
      <sz val="12"/>
      <name val="Aptos Narrow"/>
      <family val="2"/>
      <scheme val="minor"/>
    </font>
    <font>
      <sz val="12"/>
      <color theme="1"/>
      <name val="Aptos Narrow"/>
      <family val="1"/>
      <scheme val="minor"/>
    </font>
    <font>
      <b/>
      <sz val="12"/>
      <color theme="1"/>
      <name val="Aptos Narrow"/>
      <family val="2"/>
      <scheme val="minor"/>
    </font>
    <font>
      <sz val="12"/>
      <color theme="1"/>
      <name val="Aptos Narrow"/>
      <family val="2"/>
      <scheme val="minor"/>
    </font>
    <font>
      <sz val="11"/>
      <color theme="1"/>
      <name val="Aptos Narrow"/>
      <family val="1"/>
      <scheme val="minor"/>
    </font>
    <font>
      <b/>
      <sz val="12"/>
      <color rgb="FFFF0000"/>
      <name val="Aptos Narrow"/>
      <family val="2"/>
      <scheme val="minor"/>
    </font>
    <font>
      <sz val="12"/>
      <name val="Aptos Narrow"/>
      <family val="2"/>
      <scheme val="minor"/>
    </font>
    <font>
      <b/>
      <sz val="9"/>
      <name val="Aptos Narrow"/>
      <family val="2"/>
      <scheme val="minor"/>
    </font>
    <font>
      <sz val="9"/>
      <name val="Aptos Narrow"/>
      <family val="2"/>
      <scheme val="minor"/>
    </font>
    <font>
      <b/>
      <sz val="14"/>
      <name val="Aptos Narrow"/>
      <family val="2"/>
      <scheme val="minor"/>
    </font>
    <font>
      <sz val="14"/>
      <name val="Aptos Narrow"/>
      <family val="2"/>
      <scheme val="minor"/>
    </font>
    <font>
      <sz val="8"/>
      <name val="Aptos Narrow"/>
      <family val="1"/>
      <scheme val="minor"/>
    </font>
  </fonts>
  <fills count="4">
    <fill>
      <patternFill patternType="none"/>
    </fill>
    <fill>
      <patternFill patternType="gray125"/>
    </fill>
    <fill>
      <patternFill patternType="solid">
        <fgColor indexed="9"/>
        <bgColor indexed="64"/>
      </patternFill>
    </fill>
    <fill>
      <patternFill patternType="solid">
        <fgColor rgb="FFF09703"/>
        <bgColor indexed="64"/>
      </patternFill>
    </fill>
  </fills>
  <borders count="5">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7">
    <xf numFmtId="0" fontId="0" fillId="0" borderId="0">
      <alignment horizontal="left" vertical="center" wrapText="1"/>
    </xf>
    <xf numFmtId="165" fontId="3" fillId="0" borderId="0" applyFont="0" applyFill="0" applyBorder="0" applyProtection="0">
      <alignment horizontal="right" vertical="center"/>
    </xf>
    <xf numFmtId="9" fontId="3" fillId="0" borderId="0" applyFont="0" applyFill="0" applyBorder="0" applyAlignment="0" applyProtection="0"/>
    <xf numFmtId="0" fontId="6" fillId="0" borderId="0" applyNumberFormat="0" applyFill="0" applyBorder="0" applyProtection="0">
      <alignment horizontal="center" vertical="center"/>
    </xf>
    <xf numFmtId="0" fontId="4" fillId="0" borderId="0" applyNumberFormat="0" applyFill="0" applyProtection="0">
      <alignment horizontal="center" vertical="top" wrapText="1"/>
    </xf>
    <xf numFmtId="0" fontId="9" fillId="0" borderId="0" applyNumberFormat="0" applyFill="0" applyProtection="0">
      <alignment horizontal="right" vertical="center"/>
    </xf>
    <xf numFmtId="164" fontId="4" fillId="2" borderId="0" applyFont="0" applyFill="0" applyBorder="0" applyAlignment="0">
      <alignment vertical="center" wrapText="1"/>
    </xf>
  </cellStyleXfs>
  <cellXfs count="58">
    <xf numFmtId="0" fontId="0" fillId="0" borderId="0" xfId="0">
      <alignment horizontal="left" vertical="center" wrapText="1"/>
    </xf>
    <xf numFmtId="0" fontId="4" fillId="0" borderId="0" xfId="4" applyAlignment="1">
      <alignment vertical="center"/>
    </xf>
    <xf numFmtId="0" fontId="5" fillId="0" borderId="0" xfId="4" applyFont="1" applyAlignment="1"/>
    <xf numFmtId="0" fontId="0" fillId="0" borderId="0" xfId="0" applyAlignment="1">
      <alignment horizontal="center" vertical="center" wrapText="1"/>
    </xf>
    <xf numFmtId="0" fontId="5" fillId="0" borderId="0" xfId="4" applyFont="1" applyAlignment="1">
      <alignment horizontal="left"/>
    </xf>
    <xf numFmtId="164" fontId="4" fillId="0" borderId="0" xfId="6" applyFill="1" applyAlignment="1">
      <alignment vertical="center" wrapText="1"/>
    </xf>
    <xf numFmtId="164" fontId="4" fillId="0" borderId="0" xfId="6" applyFont="1" applyFill="1" applyAlignment="1">
      <alignment horizontal="left" vertical="center" wrapText="1"/>
    </xf>
    <xf numFmtId="0" fontId="4" fillId="0" borderId="0" xfId="4" applyAlignment="1">
      <alignment vertical="center" wrapText="1"/>
    </xf>
    <xf numFmtId="0" fontId="7" fillId="0" borderId="0" xfId="3" applyFont="1" applyAlignment="1">
      <alignment vertical="center"/>
    </xf>
    <xf numFmtId="9" fontId="7" fillId="0" borderId="0" xfId="3" applyNumberFormat="1" applyFont="1">
      <alignment horizontal="center" vertical="center"/>
    </xf>
    <xf numFmtId="0" fontId="7" fillId="0" borderId="0" xfId="3" applyFont="1">
      <alignment horizontal="center" vertical="center"/>
    </xf>
    <xf numFmtId="0" fontId="8" fillId="0" borderId="0" xfId="0" applyFont="1">
      <alignment horizontal="left" vertical="center" wrapText="1"/>
    </xf>
    <xf numFmtId="0" fontId="10" fillId="0" borderId="0" xfId="5" applyFont="1">
      <alignment horizontal="right" vertical="center"/>
    </xf>
    <xf numFmtId="14" fontId="10" fillId="0" borderId="0" xfId="5" applyNumberFormat="1" applyFont="1" applyAlignment="1">
      <alignment vertical="center"/>
    </xf>
    <xf numFmtId="14" fontId="10" fillId="0" borderId="0" xfId="5" applyNumberFormat="1" applyFont="1" applyAlignment="1">
      <alignment horizontal="center" vertical="center"/>
    </xf>
    <xf numFmtId="0" fontId="11" fillId="0" borderId="0" xfId="5" applyFont="1">
      <alignment horizontal="right" vertical="center"/>
    </xf>
    <xf numFmtId="14" fontId="11" fillId="0" borderId="0" xfId="5" applyNumberFormat="1" applyFont="1" applyAlignment="1">
      <alignment horizontal="center" vertical="center"/>
    </xf>
    <xf numFmtId="0" fontId="10" fillId="0" borderId="0" xfId="5" applyFont="1" applyAlignment="1">
      <alignment horizontal="left" vertical="center"/>
    </xf>
    <xf numFmtId="0" fontId="12" fillId="3" borderId="0" xfId="0" applyFont="1" applyFill="1" applyAlignment="1">
      <alignment horizontal="left" vertical="center" wrapText="1" indent="1"/>
    </xf>
    <xf numFmtId="0" fontId="13" fillId="3" borderId="0" xfId="0" applyFont="1" applyFill="1" applyAlignment="1">
      <alignment horizontal="center" vertical="center" wrapText="1"/>
    </xf>
    <xf numFmtId="0" fontId="12" fillId="3" borderId="0" xfId="0" applyFont="1" applyFill="1" applyAlignment="1">
      <alignment horizontal="center" vertical="center" wrapText="1"/>
    </xf>
    <xf numFmtId="0" fontId="14" fillId="3" borderId="0" xfId="0" applyFont="1" applyFill="1" applyAlignment="1">
      <alignment horizontal="left" vertical="center" wrapText="1" indent="1"/>
    </xf>
    <xf numFmtId="49" fontId="15" fillId="0" borderId="0" xfId="0" applyNumberFormat="1" applyFont="1" applyAlignment="1">
      <alignment horizontal="left" vertical="center" wrapText="1" indent="1"/>
    </xf>
    <xf numFmtId="0" fontId="16" fillId="0" borderId="0" xfId="0" applyFont="1" applyAlignment="1">
      <alignment horizontal="left" vertical="center" wrapText="1" indent="1"/>
    </xf>
    <xf numFmtId="0" fontId="1" fillId="0" borderId="0" xfId="0" applyFont="1" applyAlignment="1">
      <alignment horizontal="left" vertical="center" wrapText="1" indent="1"/>
    </xf>
    <xf numFmtId="0" fontId="15" fillId="0" borderId="0" xfId="0" applyFont="1" applyAlignment="1">
      <alignment horizontal="left" vertical="center" wrapText="1" indent="1"/>
    </xf>
    <xf numFmtId="0" fontId="15" fillId="0" borderId="0" xfId="0" applyFont="1" applyAlignment="1">
      <alignment horizontal="center" vertical="center" wrapText="1"/>
    </xf>
    <xf numFmtId="165" fontId="14" fillId="0" borderId="0" xfId="1" applyFont="1" applyAlignment="1">
      <alignment horizontal="center" vertical="center"/>
    </xf>
    <xf numFmtId="165" fontId="16" fillId="0" borderId="0" xfId="1" applyFont="1" applyAlignment="1">
      <alignment horizontal="left" vertical="center" indent="1"/>
    </xf>
    <xf numFmtId="165" fontId="17" fillId="0" borderId="0" xfId="1" applyFont="1" applyAlignment="1">
      <alignment horizontal="center" vertical="center"/>
    </xf>
    <xf numFmtId="9" fontId="17" fillId="0" borderId="0" xfId="2" applyFont="1" applyAlignment="1">
      <alignment horizontal="center" vertical="center"/>
    </xf>
    <xf numFmtId="2" fontId="17" fillId="0" borderId="0" xfId="1" applyNumberFormat="1" applyFont="1" applyAlignment="1">
      <alignment horizontal="center" vertical="center"/>
    </xf>
    <xf numFmtId="49" fontId="17" fillId="0" borderId="0" xfId="0" applyNumberFormat="1" applyFont="1" applyAlignment="1">
      <alignment horizontal="left" vertical="center" wrapText="1" indent="1"/>
    </xf>
    <xf numFmtId="165" fontId="14" fillId="0" borderId="1" xfId="1" applyFont="1" applyBorder="1" applyAlignment="1">
      <alignment horizontal="center" vertical="center"/>
    </xf>
    <xf numFmtId="165" fontId="16" fillId="0" borderId="0" xfId="1" applyFont="1" applyAlignment="1">
      <alignment horizontal="center" vertical="center"/>
    </xf>
    <xf numFmtId="165" fontId="14" fillId="0" borderId="0" xfId="1" applyFont="1" applyFill="1" applyAlignment="1">
      <alignment horizontal="center" vertical="center"/>
    </xf>
    <xf numFmtId="165" fontId="16" fillId="0" borderId="0" xfId="1" applyFont="1" applyFill="1" applyAlignment="1">
      <alignment horizontal="left" vertical="center" indent="1"/>
    </xf>
    <xf numFmtId="0" fontId="8" fillId="0" borderId="0" xfId="0" applyFont="1" applyAlignment="1">
      <alignment horizontal="left" vertical="center" wrapText="1" indent="1"/>
    </xf>
    <xf numFmtId="0" fontId="18" fillId="0" borderId="0" xfId="0" applyFont="1" applyAlignment="1">
      <alignment horizontal="center" vertical="center" wrapText="1"/>
    </xf>
    <xf numFmtId="49" fontId="17" fillId="0" borderId="2" xfId="0" applyNumberFormat="1" applyFont="1" applyBorder="1" applyAlignment="1">
      <alignment horizontal="left" vertical="center" wrapText="1" indent="1"/>
    </xf>
    <xf numFmtId="0" fontId="16" fillId="0" borderId="2" xfId="0" applyFont="1" applyBorder="1" applyAlignment="1">
      <alignment horizontal="left" vertical="center" wrapText="1" indent="1"/>
    </xf>
    <xf numFmtId="0" fontId="1" fillId="0" borderId="2" xfId="0" applyFont="1" applyBorder="1" applyAlignment="1">
      <alignment horizontal="left" vertical="center" wrapText="1" indent="1"/>
    </xf>
    <xf numFmtId="0" fontId="15" fillId="0" borderId="2" xfId="0" applyFont="1" applyBorder="1" applyAlignment="1">
      <alignment horizontal="left" vertical="center" wrapText="1" indent="1"/>
    </xf>
    <xf numFmtId="0" fontId="18" fillId="0" borderId="2" xfId="0" applyFont="1" applyBorder="1" applyAlignment="1">
      <alignment horizontal="center" vertical="center" wrapText="1"/>
    </xf>
    <xf numFmtId="165" fontId="14" fillId="0" borderId="3" xfId="1" applyFont="1" applyBorder="1" applyAlignment="1">
      <alignment horizontal="center" vertical="center"/>
    </xf>
    <xf numFmtId="165" fontId="19" fillId="0" borderId="0" xfId="1" applyFont="1" applyAlignment="1">
      <alignment horizontal="center" vertical="center"/>
    </xf>
    <xf numFmtId="49" fontId="20" fillId="0" borderId="0" xfId="0" applyNumberFormat="1" applyFont="1" applyAlignment="1">
      <alignment horizontal="left" vertical="center" wrapText="1" indent="1"/>
    </xf>
    <xf numFmtId="0" fontId="14" fillId="0" borderId="0" xfId="0" applyFont="1" applyAlignment="1">
      <alignment horizontal="left" vertical="center" wrapText="1" indent="1"/>
    </xf>
    <xf numFmtId="165" fontId="14" fillId="0" borderId="0" xfId="1" applyFont="1" applyAlignment="1">
      <alignment horizontal="left" vertical="center" indent="1"/>
    </xf>
    <xf numFmtId="0" fontId="2" fillId="0" borderId="0" xfId="0" applyFont="1">
      <alignment horizontal="left" vertical="center" wrapText="1"/>
    </xf>
    <xf numFmtId="49" fontId="20" fillId="0" borderId="4" xfId="0" applyNumberFormat="1" applyFont="1" applyBorder="1" applyAlignment="1">
      <alignment horizontal="left" vertical="center" wrapText="1" indent="1"/>
    </xf>
    <xf numFmtId="0" fontId="21" fillId="0" borderId="0" xfId="0" applyFont="1" applyAlignment="1">
      <alignment horizontal="center" vertical="top" wrapText="1"/>
    </xf>
    <xf numFmtId="0" fontId="21" fillId="0" borderId="0" xfId="0" applyFont="1" applyAlignment="1">
      <alignment horizontal="center" vertical="top" wrapText="1"/>
    </xf>
    <xf numFmtId="0" fontId="22" fillId="0" borderId="0" xfId="0" applyFont="1">
      <alignment horizontal="left" vertical="center" wrapText="1"/>
    </xf>
    <xf numFmtId="0" fontId="23" fillId="0" borderId="0" xfId="0" applyFont="1" applyAlignment="1">
      <alignment horizontal="center" vertical="center" wrapText="1"/>
    </xf>
    <xf numFmtId="0" fontId="20" fillId="0" borderId="0" xfId="0" applyFont="1" applyAlignment="1">
      <alignment horizontal="left" vertical="top" wrapText="1"/>
    </xf>
    <xf numFmtId="0" fontId="24" fillId="0" borderId="0" xfId="0" applyFont="1" applyAlignment="1">
      <alignment horizontal="left" vertical="top" wrapText="1"/>
    </xf>
    <xf numFmtId="0" fontId="25" fillId="0" borderId="0" xfId="0" applyFont="1">
      <alignment horizontal="left" vertical="center" wrapText="1"/>
    </xf>
  </cellXfs>
  <cellStyles count="7">
    <cellStyle name="Encabezado 1" xfId="4" builtinId="16"/>
    <cellStyle name="Moneda" xfId="1" builtinId="4"/>
    <cellStyle name="Normal" xfId="0" builtinId="0"/>
    <cellStyle name="Porcentaje" xfId="2" builtinId="5"/>
    <cellStyle name="Teléfono" xfId="6" xr:uid="{1AAE5C55-9EDD-4D17-AEB6-973C7A89C5E0}"/>
    <cellStyle name="Título" xfId="3" builtinId="15"/>
    <cellStyle name="Título 2" xfId="5" builtinId="17"/>
  </cellStyles>
  <dxfs count="181">
    <dxf>
      <font>
        <strike val="0"/>
        <outline val="0"/>
        <shadow val="0"/>
        <u val="none"/>
        <vertAlign val="baseline"/>
        <sz val="12"/>
        <color theme="1"/>
        <name val="Aptos Narrow"/>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2" formatCode="0.0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rgb="FFFF0000"/>
        <name val="Aptos Narrow"/>
        <family val="2"/>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numFmt numFmtId="0" formatCode="General"/>
      <alignment horizontal="left" vertical="center" textRotation="0" wrapText="0" indent="1"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1"/>
        <color theme="1"/>
        <name val="Aptos Narrow"/>
        <scheme val="minor"/>
      </font>
      <fill>
        <patternFill patternType="none">
          <fgColor indexed="64"/>
          <bgColor auto="1"/>
        </patternFill>
      </fill>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theme="1"/>
        <name val="Aptos Narrow"/>
        <family val="2"/>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30" formatCode="@"/>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rgb="FF000000"/>
        <name val="Arial"/>
        <scheme val="none"/>
      </font>
      <alignment horizontal="left" vertical="center" textRotation="0" indent="1" justifyLastLine="0" shrinkToFit="0" readingOrder="0"/>
    </dxf>
    <dxf>
      <font>
        <b/>
        <i val="0"/>
        <strike val="0"/>
        <condense val="0"/>
        <extend val="0"/>
        <outline val="0"/>
        <shadow val="0"/>
        <u val="none"/>
        <vertAlign val="baseline"/>
        <sz val="12"/>
        <color auto="1"/>
        <name val="Aptos Narrow"/>
        <family val="2"/>
        <charset val="238"/>
        <scheme val="minor"/>
      </font>
      <fill>
        <patternFill patternType="solid">
          <fgColor indexed="64"/>
          <bgColor rgb="FFF09703"/>
        </patternFill>
      </fill>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2" formatCode="0.0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auto="1"/>
        <name val="Aptos Narrow"/>
        <family val="2"/>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numFmt numFmtId="0" formatCode="General"/>
      <alignment horizontal="left" vertical="center" textRotation="0" wrapText="0" indent="1"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1"/>
        <color theme="1"/>
        <name val="Aptos Narrow"/>
        <scheme val="minor"/>
      </font>
      <fill>
        <patternFill>
          <fgColor indexed="64"/>
          <bgColor rgb="FFFFFF00"/>
        </patternFill>
      </fill>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theme="1"/>
        <name val="Aptos Narrow"/>
        <family val="2"/>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30" formatCode="@"/>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rgb="FF000000"/>
        <name val="Arial"/>
        <scheme val="none"/>
      </font>
      <alignment horizontal="left" vertical="center" textRotation="0" indent="1" justifyLastLine="0" shrinkToFit="0" readingOrder="0"/>
    </dxf>
    <dxf>
      <font>
        <b/>
        <i val="0"/>
        <strike val="0"/>
        <condense val="0"/>
        <extend val="0"/>
        <outline val="0"/>
        <shadow val="0"/>
        <u val="none"/>
        <vertAlign val="baseline"/>
        <sz val="12"/>
        <color auto="1"/>
        <name val="Aptos Narrow"/>
        <family val="2"/>
        <charset val="238"/>
        <scheme val="minor"/>
      </font>
      <fill>
        <patternFill patternType="solid">
          <fgColor indexed="64"/>
          <bgColor rgb="FFF09703"/>
        </patternFill>
      </fill>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family val="2"/>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auto="1"/>
        <name val="Aptos Narrow"/>
        <family val="2"/>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numFmt numFmtId="0" formatCode="General"/>
      <alignment horizontal="left" vertical="center" textRotation="0" wrapText="0" indent="1" justifyLastLine="0" shrinkToFit="0" readingOrder="0"/>
    </dxf>
    <dxf>
      <font>
        <b val="0"/>
        <i val="0"/>
        <strike val="0"/>
        <condense val="0"/>
        <extend val="0"/>
        <outline val="0"/>
        <shadow val="0"/>
        <u val="none"/>
        <vertAlign val="baseline"/>
        <sz val="12"/>
        <color theme="1"/>
        <name val="Aptos Narrow"/>
        <family val="1"/>
        <scheme val="minor"/>
      </font>
      <fill>
        <patternFill patternType="solid">
          <fgColor indexed="64"/>
          <bgColor rgb="FFFFFF0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1"/>
        <color theme="1"/>
        <name val="Aptos Narrow"/>
        <scheme val="minor"/>
      </font>
      <fill>
        <patternFill patternType="solid">
          <fgColor indexed="64"/>
          <bgColor rgb="FFFFFF00"/>
        </patternFill>
      </fill>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theme="1"/>
        <name val="Aptos Narrow"/>
        <family val="2"/>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30" formatCode="@"/>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rgb="FF000000"/>
        <name val="Arial"/>
        <scheme val="none"/>
      </font>
      <alignment horizontal="left" vertical="center" textRotation="0" indent="1" justifyLastLine="0" shrinkToFit="0" readingOrder="0"/>
    </dxf>
    <dxf>
      <font>
        <b/>
        <i val="0"/>
        <strike val="0"/>
        <condense val="0"/>
        <extend val="0"/>
        <outline val="0"/>
        <shadow val="0"/>
        <u val="none"/>
        <vertAlign val="baseline"/>
        <sz val="12"/>
        <color auto="1"/>
        <name val="Aptos Narrow"/>
        <family val="2"/>
        <charset val="238"/>
        <scheme val="minor"/>
      </font>
      <fill>
        <patternFill patternType="solid">
          <fgColor indexed="64"/>
          <bgColor rgb="FFF09703"/>
        </patternFill>
      </fill>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auto="1"/>
        <name val="Aptos Narrow"/>
        <family val="2"/>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numFmt numFmtId="0" formatCode="General"/>
      <alignment horizontal="left" vertical="center" textRotation="0" wrapText="0" indent="1" justifyLastLine="0" shrinkToFit="0" readingOrder="0"/>
    </dxf>
    <dxf>
      <font>
        <b val="0"/>
        <i val="0"/>
        <strike val="0"/>
        <condense val="0"/>
        <extend val="0"/>
        <outline val="0"/>
        <shadow val="0"/>
        <u val="none"/>
        <vertAlign val="baseline"/>
        <sz val="12"/>
        <color theme="1"/>
        <name val="Aptos Narrow"/>
        <family val="1"/>
        <scheme val="minor"/>
      </font>
      <fill>
        <patternFill patternType="solid">
          <fgColor indexed="64"/>
          <bgColor rgb="FFFFFF0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solid">
          <fgColor indexed="64"/>
          <bgColor rgb="FFFFFF00"/>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theme="1"/>
        <name val="Aptos Narrow"/>
        <family val="2"/>
        <scheme val="minor"/>
      </font>
      <fill>
        <patternFill patternType="solid">
          <fgColor indexed="64"/>
          <bgColor rgb="FFFFFF00"/>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1"/>
        <color theme="1"/>
        <name val="Aptos Narrow"/>
        <scheme val="minor"/>
      </font>
      <fill>
        <patternFill patternType="solid">
          <fgColor indexed="64"/>
          <bgColor rgb="FFFFFF00"/>
        </patternFill>
      </fill>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theme="1"/>
        <name val="Aptos Narrow"/>
        <family val="2"/>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30" formatCode="@"/>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rgb="FF000000"/>
        <name val="Arial"/>
        <scheme val="none"/>
      </font>
      <alignment horizontal="left" vertical="center" textRotation="0" indent="1" justifyLastLine="0" shrinkToFit="0" readingOrder="0"/>
    </dxf>
    <dxf>
      <font>
        <b/>
        <i val="0"/>
        <strike val="0"/>
        <condense val="0"/>
        <extend val="0"/>
        <outline val="0"/>
        <shadow val="0"/>
        <u val="none"/>
        <vertAlign val="baseline"/>
        <sz val="12"/>
        <color auto="1"/>
        <name val="Aptos Narrow"/>
        <family val="2"/>
        <charset val="238"/>
        <scheme val="minor"/>
      </font>
      <fill>
        <patternFill patternType="solid">
          <fgColor indexed="64"/>
          <bgColor rgb="FFF09703"/>
        </patternFill>
      </fill>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center" vertical="center" textRotation="0" wrapText="0" indent="0" justifyLastLine="0" shrinkToFit="0" readingOrder="0"/>
    </dxf>
    <dxf>
      <font>
        <strike val="0"/>
        <outline val="0"/>
        <shadow val="0"/>
        <u val="none"/>
        <vertAlign val="baseline"/>
        <sz val="12"/>
        <color theme="1"/>
        <name val="Aptos Narrow"/>
        <scheme val="minor"/>
      </font>
      <numFmt numFmtId="2" formatCode="0.00"/>
      <alignment horizontal="center" vertical="center" textRotation="0" wrapText="0" indent="0" justifyLastLine="0" shrinkToFit="0" readingOrder="0"/>
    </dxf>
    <dxf>
      <font>
        <strike val="0"/>
        <outline val="0"/>
        <shadow val="0"/>
        <u val="none"/>
        <vertAlign val="baseline"/>
        <sz val="12"/>
        <color theme="1"/>
        <name val="Aptos Narrow"/>
        <family val="2"/>
        <scheme val="minor"/>
      </font>
      <alignment horizontal="center" vertical="center" textRotation="0" wrapText="0" indent="0" justifyLastLine="0" shrinkToFit="0" readingOrder="0"/>
    </dxf>
    <dxf>
      <font>
        <strike val="0"/>
        <outline val="0"/>
        <shadow val="0"/>
        <u val="none"/>
        <vertAlign val="baseline"/>
        <sz val="12"/>
        <color theme="1"/>
        <name val="Aptos Narrow"/>
        <family val="2"/>
        <scheme val="minor"/>
      </font>
      <alignment horizontal="center" vertical="center" textRotation="0" wrapText="0" indent="0"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auto="1"/>
        <name val="Aptos Narrow"/>
        <family val="2"/>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numFmt numFmtId="0" formatCode="General"/>
      <alignment horizontal="left" vertical="center" textRotation="0" wrapText="0" indent="1" justifyLastLine="0" shrinkToFit="0" readingOrder="0"/>
    </dxf>
    <dxf>
      <font>
        <b val="0"/>
        <i val="0"/>
        <strike val="0"/>
        <condense val="0"/>
        <extend val="0"/>
        <outline val="0"/>
        <shadow val="0"/>
        <u val="none"/>
        <vertAlign val="baseline"/>
        <sz val="12"/>
        <color theme="1"/>
        <name val="Aptos Narrow"/>
        <family val="1"/>
        <scheme val="minor"/>
      </font>
      <fill>
        <patternFill patternType="solid">
          <fgColor indexed="64"/>
          <bgColor rgb="FFFFFF0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1"/>
        <color theme="1"/>
        <name val="Aptos Narrow"/>
        <scheme val="minor"/>
      </font>
      <fill>
        <patternFill patternType="solid">
          <fgColor indexed="64"/>
          <bgColor rgb="FFFFFF00"/>
        </patternFill>
      </fill>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theme="1"/>
        <name val="Aptos Narrow"/>
        <family val="2"/>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30" formatCode="@"/>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rgb="FF000000"/>
        <name val="Arial"/>
        <scheme val="none"/>
      </font>
      <alignment horizontal="left" vertical="center" textRotation="0" indent="1" justifyLastLine="0" shrinkToFit="0" readingOrder="0"/>
    </dxf>
    <dxf>
      <font>
        <b/>
        <i val="0"/>
        <strike val="0"/>
        <condense val="0"/>
        <extend val="0"/>
        <outline val="0"/>
        <shadow val="0"/>
        <u val="none"/>
        <vertAlign val="baseline"/>
        <sz val="12"/>
        <color auto="1"/>
        <name val="Aptos Narrow"/>
        <family val="2"/>
        <charset val="238"/>
        <scheme val="minor"/>
      </font>
      <fill>
        <patternFill patternType="solid">
          <fgColor indexed="64"/>
          <bgColor rgb="FFF09703"/>
        </patternFill>
      </fill>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2" formatCode="0.0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auto="1"/>
        <name val="Aptos Narrow"/>
        <family val="2"/>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numFmt numFmtId="0" formatCode="General"/>
      <alignment horizontal="left" vertical="center" textRotation="0" wrapText="0" indent="1"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1"/>
        <color theme="1"/>
        <name val="Aptos Narrow"/>
        <scheme val="minor"/>
      </font>
      <fill>
        <patternFill patternType="none">
          <fgColor indexed="64"/>
          <bgColor auto="1"/>
        </patternFill>
      </fill>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theme="1"/>
        <name val="Aptos Narrow"/>
        <family val="2"/>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30" formatCode="@"/>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rgb="FF000000"/>
        <name val="Arial"/>
        <scheme val="none"/>
      </font>
      <alignment horizontal="left" vertical="center" textRotation="0" indent="1" justifyLastLine="0" shrinkToFit="0" readingOrder="0"/>
    </dxf>
    <dxf>
      <font>
        <b/>
        <i val="0"/>
        <strike val="0"/>
        <condense val="0"/>
        <extend val="0"/>
        <outline val="0"/>
        <shadow val="0"/>
        <u val="none"/>
        <vertAlign val="baseline"/>
        <sz val="12"/>
        <color auto="1"/>
        <name val="Aptos Narrow"/>
        <family val="2"/>
        <charset val="238"/>
        <scheme val="minor"/>
      </font>
      <fill>
        <patternFill patternType="solid">
          <fgColor indexed="64"/>
          <bgColor rgb="FFF09703"/>
        </patternFill>
      </fill>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2" formatCode="0.0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auto="1"/>
        <name val="Aptos Narrow"/>
        <family val="2"/>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numFmt numFmtId="0" formatCode="General"/>
      <alignment horizontal="left" vertical="center" textRotation="0" wrapText="0" indent="1"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1"/>
        <color theme="1"/>
        <name val="Aptos Narrow"/>
        <scheme val="minor"/>
      </font>
      <fill>
        <patternFill patternType="none">
          <fgColor indexed="64"/>
          <bgColor auto="1"/>
        </patternFill>
      </fill>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theme="1"/>
        <name val="Aptos Narrow"/>
        <family val="2"/>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30" formatCode="@"/>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rgb="FF000000"/>
        <name val="Arial"/>
        <scheme val="none"/>
      </font>
      <alignment horizontal="left" vertical="center" textRotation="0" indent="1" justifyLastLine="0" shrinkToFit="0" readingOrder="0"/>
    </dxf>
    <dxf>
      <font>
        <b/>
        <strike val="0"/>
        <outline val="0"/>
        <shadow val="0"/>
        <u val="none"/>
        <vertAlign val="baseline"/>
        <sz val="12"/>
        <color auto="1"/>
        <name val="Aptos Narrow"/>
        <scheme val="minor"/>
      </font>
      <fill>
        <patternFill patternType="solid">
          <fgColor indexed="64"/>
          <bgColor rgb="FFF09703"/>
        </patternFill>
      </fill>
      <alignment horizontal="left" vertical="center" textRotation="0" wrapText="1" indent="1" justifyLastLine="0" shrinkToFit="0" readingOrder="0"/>
    </dxf>
    <dxf>
      <font>
        <b val="0"/>
        <i val="0"/>
        <color theme="1" tint="0.24994659260841701"/>
      </font>
      <fill>
        <patternFill>
          <bgColor theme="4" tint="0.79998168889431442"/>
        </patternFill>
      </fill>
      <border>
        <left style="thin">
          <color theme="4" tint="-0.499984740745262"/>
        </left>
        <right style="thin">
          <color theme="4" tint="-0.499984740745262"/>
        </right>
        <top/>
      </border>
    </dxf>
    <dxf>
      <font>
        <b val="0"/>
        <i val="0"/>
        <color theme="0"/>
      </font>
      <fill>
        <patternFill patternType="solid">
          <fgColor theme="4"/>
          <bgColor theme="4" tint="-0.499984740745262"/>
        </patternFill>
      </fill>
      <border>
        <left/>
        <right/>
      </border>
    </dxf>
    <dxf>
      <font>
        <b val="0"/>
        <i val="0"/>
        <color theme="1" tint="0.24994659260841701"/>
      </font>
      <border>
        <left style="thin">
          <color theme="4" tint="-0.499984740745262"/>
        </left>
        <right style="thin">
          <color theme="4" tint="-0.499984740745262"/>
        </right>
        <top/>
        <bottom style="thin">
          <color theme="4" tint="-0.499984740745262"/>
        </bottom>
        <vertical style="dotted">
          <color theme="4" tint="-0.499984740745262"/>
        </vertical>
      </border>
    </dxf>
  </dxfs>
  <tableStyles count="1" defaultTableStyle="TableStyleMedium2" defaultPivotStyle="PivotStyleLight16">
    <tableStyle name="Lista de precios de productos" pivot="0" count="3" xr9:uid="{7358CD03-1C6D-4531-BBC4-5617E134C31B}">
      <tableStyleElement type="wholeTable" dxfId="180"/>
      <tableStyleElement type="headerRow" dxfId="179"/>
      <tableStyleElement type="secondRowStripe" dxfId="17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2720</xdr:colOff>
      <xdr:row>5</xdr:row>
      <xdr:rowOff>169336</xdr:rowOff>
    </xdr:from>
    <xdr:to>
      <xdr:col>8</xdr:col>
      <xdr:colOff>0</xdr:colOff>
      <xdr:row>7</xdr:row>
      <xdr:rowOff>2117</xdr:rowOff>
    </xdr:to>
    <xdr:grpSp>
      <xdr:nvGrpSpPr>
        <xdr:cNvPr id="2" name="Grupo 1" descr="gráfico de encabezado con código de barras del producto">
          <a:extLst>
            <a:ext uri="{FF2B5EF4-FFF2-40B4-BE49-F238E27FC236}">
              <a16:creationId xmlns:a16="http://schemas.microsoft.com/office/drawing/2014/main" id="{EDB8376E-0FF7-48C7-B8D0-AFCC668ED1E2}"/>
            </a:ext>
          </a:extLst>
        </xdr:cNvPr>
        <xdr:cNvGrpSpPr/>
      </xdr:nvGrpSpPr>
      <xdr:grpSpPr>
        <a:xfrm>
          <a:off x="200276" y="931336"/>
          <a:ext cx="15223168" cy="474837"/>
          <a:chOff x="200025" y="438149"/>
          <a:chExt cx="12795176" cy="600075"/>
        </a:xfrm>
      </xdr:grpSpPr>
      <xdr:sp macro="" textlink="">
        <xdr:nvSpPr>
          <xdr:cNvPr id="3" name="Rectángulo 2">
            <a:extLst>
              <a:ext uri="{FF2B5EF4-FFF2-40B4-BE49-F238E27FC236}">
                <a16:creationId xmlns:a16="http://schemas.microsoft.com/office/drawing/2014/main" id="{CE0F115F-2F96-9DFD-5439-1597B224C0BA}"/>
              </a:ext>
            </a:extLst>
          </xdr:cNvPr>
          <xdr:cNvSpPr/>
        </xdr:nvSpPr>
        <xdr:spPr>
          <a:xfrm>
            <a:off x="200025" y="438149"/>
            <a:ext cx="12795176" cy="600075"/>
          </a:xfrm>
          <a:prstGeom prst="rect">
            <a:avLst/>
          </a:prstGeom>
          <a:solidFill>
            <a:srgbClr val="F097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GB" sz="1100"/>
          </a:p>
        </xdr:txBody>
      </xdr:sp>
      <xdr:grpSp>
        <xdr:nvGrpSpPr>
          <xdr:cNvPr id="4" name="Grupo 3">
            <a:extLst>
              <a:ext uri="{FF2B5EF4-FFF2-40B4-BE49-F238E27FC236}">
                <a16:creationId xmlns:a16="http://schemas.microsoft.com/office/drawing/2014/main" id="{701AF74F-B571-B472-0FE0-4264FB97AE75}"/>
              </a:ext>
            </a:extLst>
          </xdr:cNvPr>
          <xdr:cNvGrpSpPr/>
        </xdr:nvGrpSpPr>
        <xdr:grpSpPr>
          <a:xfrm>
            <a:off x="346676" y="504093"/>
            <a:ext cx="701881" cy="461596"/>
            <a:chOff x="5486400" y="2286000"/>
            <a:chExt cx="2312988" cy="1550988"/>
          </a:xfrm>
        </xdr:grpSpPr>
        <xdr:sp macro="" textlink="">
          <xdr:nvSpPr>
            <xdr:cNvPr id="6" name="Forma libre 28">
              <a:extLst>
                <a:ext uri="{FF2B5EF4-FFF2-40B4-BE49-F238E27FC236}">
                  <a16:creationId xmlns:a16="http://schemas.microsoft.com/office/drawing/2014/main" id="{8FF7C435-593F-915B-D73C-8040B19A6EFF}"/>
                </a:ext>
              </a:extLst>
            </xdr:cNvPr>
            <xdr:cNvSpPr>
              <a:spLocks/>
            </xdr:cNvSpPr>
          </xdr:nvSpPr>
          <xdr:spPr bwMode="auto">
            <a:xfrm>
              <a:off x="5486400" y="2286000"/>
              <a:ext cx="2312988" cy="1550988"/>
            </a:xfrm>
            <a:custGeom>
              <a:avLst/>
              <a:gdLst>
                <a:gd name="T0" fmla="*/ 34 w 340"/>
                <a:gd name="T1" fmla="*/ 227 h 227"/>
                <a:gd name="T2" fmla="*/ 0 w 340"/>
                <a:gd name="T3" fmla="*/ 203 h 227"/>
                <a:gd name="T4" fmla="*/ 0 w 340"/>
                <a:gd name="T5" fmla="*/ 44 h 227"/>
                <a:gd name="T6" fmla="*/ 34 w 340"/>
                <a:gd name="T7" fmla="*/ 0 h 227"/>
                <a:gd name="T8" fmla="*/ 306 w 340"/>
                <a:gd name="T9" fmla="*/ 0 h 227"/>
                <a:gd name="T10" fmla="*/ 340 w 340"/>
                <a:gd name="T11" fmla="*/ 34 h 227"/>
                <a:gd name="T12" fmla="*/ 340 w 340"/>
                <a:gd name="T13" fmla="*/ 193 h 227"/>
                <a:gd name="T14" fmla="*/ 306 w 340"/>
                <a:gd name="T15" fmla="*/ 227 h 227"/>
                <a:gd name="T16" fmla="*/ 34 w 340"/>
                <a:gd name="T17" fmla="*/ 227 h 2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0" h="227">
                  <a:moveTo>
                    <a:pt x="34" y="227"/>
                  </a:moveTo>
                  <a:cubicBezTo>
                    <a:pt x="15" y="227"/>
                    <a:pt x="0" y="211"/>
                    <a:pt x="0" y="203"/>
                  </a:cubicBezTo>
                  <a:cubicBezTo>
                    <a:pt x="0" y="44"/>
                    <a:pt x="0" y="44"/>
                    <a:pt x="0" y="44"/>
                  </a:cubicBezTo>
                  <a:cubicBezTo>
                    <a:pt x="0" y="15"/>
                    <a:pt x="15" y="0"/>
                    <a:pt x="34" y="0"/>
                  </a:cubicBezTo>
                  <a:cubicBezTo>
                    <a:pt x="306" y="0"/>
                    <a:pt x="306" y="0"/>
                    <a:pt x="306" y="0"/>
                  </a:cubicBezTo>
                  <a:cubicBezTo>
                    <a:pt x="325" y="0"/>
                    <a:pt x="340" y="15"/>
                    <a:pt x="340" y="34"/>
                  </a:cubicBezTo>
                  <a:cubicBezTo>
                    <a:pt x="340" y="193"/>
                    <a:pt x="340" y="193"/>
                    <a:pt x="340" y="193"/>
                  </a:cubicBezTo>
                  <a:cubicBezTo>
                    <a:pt x="340" y="211"/>
                    <a:pt x="325" y="227"/>
                    <a:pt x="306" y="227"/>
                  </a:cubicBezTo>
                  <a:lnTo>
                    <a:pt x="34" y="227"/>
                  </a:lnTo>
                  <a:close/>
                </a:path>
              </a:pathLst>
            </a:custGeom>
            <a:solidFill>
              <a:srgbClr val="F09703"/>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7" name="Rectángulo 6">
              <a:extLst>
                <a:ext uri="{FF2B5EF4-FFF2-40B4-BE49-F238E27FC236}">
                  <a16:creationId xmlns:a16="http://schemas.microsoft.com/office/drawing/2014/main" id="{59A4A83D-681E-B73D-9087-A8D071CAFAFE}"/>
                </a:ext>
              </a:extLst>
            </xdr:cNvPr>
            <xdr:cNvSpPr>
              <a:spLocks noChangeArrowheads="1"/>
            </xdr:cNvSpPr>
          </xdr:nvSpPr>
          <xdr:spPr bwMode="auto">
            <a:xfrm>
              <a:off x="5716588" y="2517775"/>
              <a:ext cx="103188" cy="6016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8" name="Rectángulo 7">
              <a:extLst>
                <a:ext uri="{FF2B5EF4-FFF2-40B4-BE49-F238E27FC236}">
                  <a16:creationId xmlns:a16="http://schemas.microsoft.com/office/drawing/2014/main" id="{345F8560-6B59-8CCA-D091-1DF1B3DBCD2E}"/>
                </a:ext>
              </a:extLst>
            </xdr:cNvPr>
            <xdr:cNvSpPr>
              <a:spLocks noChangeArrowheads="1"/>
            </xdr:cNvSpPr>
          </xdr:nvSpPr>
          <xdr:spPr bwMode="auto">
            <a:xfrm>
              <a:off x="5716588" y="3448050"/>
              <a:ext cx="103188" cy="1571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9" name="Rectángulo 8">
              <a:extLst>
                <a:ext uri="{FF2B5EF4-FFF2-40B4-BE49-F238E27FC236}">
                  <a16:creationId xmlns:a16="http://schemas.microsoft.com/office/drawing/2014/main" id="{61FD8EC5-BFD9-4E5F-EB32-3A4CCB5DF610}"/>
                </a:ext>
              </a:extLst>
            </xdr:cNvPr>
            <xdr:cNvSpPr>
              <a:spLocks noChangeArrowheads="1"/>
            </xdr:cNvSpPr>
          </xdr:nvSpPr>
          <xdr:spPr bwMode="auto">
            <a:xfrm>
              <a:off x="5888038" y="2517775"/>
              <a:ext cx="101600" cy="6016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10" name="Rectángulo 9">
              <a:extLst>
                <a:ext uri="{FF2B5EF4-FFF2-40B4-BE49-F238E27FC236}">
                  <a16:creationId xmlns:a16="http://schemas.microsoft.com/office/drawing/2014/main" id="{31AF4F4F-B81D-AB04-347F-2E2365D25E83}"/>
                </a:ext>
              </a:extLst>
            </xdr:cNvPr>
            <xdr:cNvSpPr>
              <a:spLocks noChangeArrowheads="1"/>
            </xdr:cNvSpPr>
          </xdr:nvSpPr>
          <xdr:spPr bwMode="auto">
            <a:xfrm>
              <a:off x="5888038" y="3448050"/>
              <a:ext cx="101600" cy="1571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11" name="Rectángulo 10">
              <a:extLst>
                <a:ext uri="{FF2B5EF4-FFF2-40B4-BE49-F238E27FC236}">
                  <a16:creationId xmlns:a16="http://schemas.microsoft.com/office/drawing/2014/main" id="{1E2B75BB-163D-09B8-A60B-C6BFC2660BA4}"/>
                </a:ext>
              </a:extLst>
            </xdr:cNvPr>
            <xdr:cNvSpPr>
              <a:spLocks noChangeArrowheads="1"/>
            </xdr:cNvSpPr>
          </xdr:nvSpPr>
          <xdr:spPr bwMode="auto">
            <a:xfrm>
              <a:off x="6057900" y="2517775"/>
              <a:ext cx="211138" cy="6016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12" name="Rectángulo 11">
              <a:extLst>
                <a:ext uri="{FF2B5EF4-FFF2-40B4-BE49-F238E27FC236}">
                  <a16:creationId xmlns:a16="http://schemas.microsoft.com/office/drawing/2014/main" id="{C8E14E02-FC43-6A35-3C4C-3B2D88A2CF07}"/>
                </a:ext>
              </a:extLst>
            </xdr:cNvPr>
            <xdr:cNvSpPr>
              <a:spLocks noChangeArrowheads="1"/>
            </xdr:cNvSpPr>
          </xdr:nvSpPr>
          <xdr:spPr bwMode="auto">
            <a:xfrm>
              <a:off x="6057900" y="3448050"/>
              <a:ext cx="211138" cy="1571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13" name="Rectángulo 12">
              <a:extLst>
                <a:ext uri="{FF2B5EF4-FFF2-40B4-BE49-F238E27FC236}">
                  <a16:creationId xmlns:a16="http://schemas.microsoft.com/office/drawing/2014/main" id="{36D3BC1F-E747-8DCF-0234-5D49C1BC21E6}"/>
                </a:ext>
              </a:extLst>
            </xdr:cNvPr>
            <xdr:cNvSpPr>
              <a:spLocks noChangeArrowheads="1"/>
            </xdr:cNvSpPr>
          </xdr:nvSpPr>
          <xdr:spPr bwMode="auto">
            <a:xfrm>
              <a:off x="6337300" y="3448050"/>
              <a:ext cx="107950" cy="1571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14" name="Rectángulo 13">
              <a:extLst>
                <a:ext uri="{FF2B5EF4-FFF2-40B4-BE49-F238E27FC236}">
                  <a16:creationId xmlns:a16="http://schemas.microsoft.com/office/drawing/2014/main" id="{429AD550-1DCB-24CD-C062-F20F47A21C5C}"/>
                </a:ext>
              </a:extLst>
            </xdr:cNvPr>
            <xdr:cNvSpPr>
              <a:spLocks noChangeArrowheads="1"/>
            </xdr:cNvSpPr>
          </xdr:nvSpPr>
          <xdr:spPr bwMode="auto">
            <a:xfrm>
              <a:off x="6337300" y="2517775"/>
              <a:ext cx="107950" cy="6016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15" name="Rectángulo 14">
              <a:extLst>
                <a:ext uri="{FF2B5EF4-FFF2-40B4-BE49-F238E27FC236}">
                  <a16:creationId xmlns:a16="http://schemas.microsoft.com/office/drawing/2014/main" id="{99E38400-B0DE-6DBE-8FBA-8E3C563E9086}"/>
                </a:ext>
              </a:extLst>
            </xdr:cNvPr>
            <xdr:cNvSpPr>
              <a:spLocks noChangeArrowheads="1"/>
            </xdr:cNvSpPr>
          </xdr:nvSpPr>
          <xdr:spPr bwMode="auto">
            <a:xfrm>
              <a:off x="6507163" y="2517775"/>
              <a:ext cx="265113" cy="6016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16" name="Rectángulo 15">
              <a:extLst>
                <a:ext uri="{FF2B5EF4-FFF2-40B4-BE49-F238E27FC236}">
                  <a16:creationId xmlns:a16="http://schemas.microsoft.com/office/drawing/2014/main" id="{C76D4A56-A80F-4B5D-868F-6CC6553C53E1}"/>
                </a:ext>
              </a:extLst>
            </xdr:cNvPr>
            <xdr:cNvSpPr>
              <a:spLocks noChangeArrowheads="1"/>
            </xdr:cNvSpPr>
          </xdr:nvSpPr>
          <xdr:spPr bwMode="auto">
            <a:xfrm>
              <a:off x="6507163" y="3448050"/>
              <a:ext cx="265113" cy="1571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17" name="Rectángulo 16">
              <a:extLst>
                <a:ext uri="{FF2B5EF4-FFF2-40B4-BE49-F238E27FC236}">
                  <a16:creationId xmlns:a16="http://schemas.microsoft.com/office/drawing/2014/main" id="{3D0810B1-77DF-84BB-9288-EA1082086D1B}"/>
                </a:ext>
              </a:extLst>
            </xdr:cNvPr>
            <xdr:cNvSpPr>
              <a:spLocks noChangeArrowheads="1"/>
            </xdr:cNvSpPr>
          </xdr:nvSpPr>
          <xdr:spPr bwMode="auto">
            <a:xfrm>
              <a:off x="6840538" y="3448050"/>
              <a:ext cx="101600" cy="1571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18" name="Rectángulo 17">
              <a:extLst>
                <a:ext uri="{FF2B5EF4-FFF2-40B4-BE49-F238E27FC236}">
                  <a16:creationId xmlns:a16="http://schemas.microsoft.com/office/drawing/2014/main" id="{CBB84937-C380-C7C2-FB76-9F302EE4F788}"/>
                </a:ext>
              </a:extLst>
            </xdr:cNvPr>
            <xdr:cNvSpPr>
              <a:spLocks noChangeArrowheads="1"/>
            </xdr:cNvSpPr>
          </xdr:nvSpPr>
          <xdr:spPr bwMode="auto">
            <a:xfrm>
              <a:off x="6840538" y="2517775"/>
              <a:ext cx="101600" cy="6016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19" name="Rectángulo 18">
              <a:extLst>
                <a:ext uri="{FF2B5EF4-FFF2-40B4-BE49-F238E27FC236}">
                  <a16:creationId xmlns:a16="http://schemas.microsoft.com/office/drawing/2014/main" id="{09A584F2-F872-3968-7A66-86C5731848A0}"/>
                </a:ext>
              </a:extLst>
            </xdr:cNvPr>
            <xdr:cNvSpPr>
              <a:spLocks noChangeArrowheads="1"/>
            </xdr:cNvSpPr>
          </xdr:nvSpPr>
          <xdr:spPr bwMode="auto">
            <a:xfrm>
              <a:off x="7010400" y="2517775"/>
              <a:ext cx="211138" cy="6016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20" name="Rectángulo 19">
              <a:extLst>
                <a:ext uri="{FF2B5EF4-FFF2-40B4-BE49-F238E27FC236}">
                  <a16:creationId xmlns:a16="http://schemas.microsoft.com/office/drawing/2014/main" id="{7D0E30D3-BDD0-62EC-7B7A-3305B6262240}"/>
                </a:ext>
              </a:extLst>
            </xdr:cNvPr>
            <xdr:cNvSpPr>
              <a:spLocks noChangeArrowheads="1"/>
            </xdr:cNvSpPr>
          </xdr:nvSpPr>
          <xdr:spPr bwMode="auto">
            <a:xfrm>
              <a:off x="7010400" y="3448050"/>
              <a:ext cx="211138" cy="1571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21" name="Rectángulo 20">
              <a:extLst>
                <a:ext uri="{FF2B5EF4-FFF2-40B4-BE49-F238E27FC236}">
                  <a16:creationId xmlns:a16="http://schemas.microsoft.com/office/drawing/2014/main" id="{14400B4E-0F0E-A963-67BE-97B733262C15}"/>
                </a:ext>
              </a:extLst>
            </xdr:cNvPr>
            <xdr:cNvSpPr>
              <a:spLocks noChangeArrowheads="1"/>
            </xdr:cNvSpPr>
          </xdr:nvSpPr>
          <xdr:spPr bwMode="auto">
            <a:xfrm>
              <a:off x="7289800" y="2517775"/>
              <a:ext cx="107950" cy="6016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22" name="Rectángulo 21">
              <a:extLst>
                <a:ext uri="{FF2B5EF4-FFF2-40B4-BE49-F238E27FC236}">
                  <a16:creationId xmlns:a16="http://schemas.microsoft.com/office/drawing/2014/main" id="{0BF241E7-4D44-D20D-6EE1-4504002FA4F9}"/>
                </a:ext>
              </a:extLst>
            </xdr:cNvPr>
            <xdr:cNvSpPr>
              <a:spLocks noChangeArrowheads="1"/>
            </xdr:cNvSpPr>
          </xdr:nvSpPr>
          <xdr:spPr bwMode="auto">
            <a:xfrm>
              <a:off x="7289800" y="3448050"/>
              <a:ext cx="107950" cy="1571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23" name="Rectángulo 22">
              <a:extLst>
                <a:ext uri="{FF2B5EF4-FFF2-40B4-BE49-F238E27FC236}">
                  <a16:creationId xmlns:a16="http://schemas.microsoft.com/office/drawing/2014/main" id="{9E697BF4-8417-5CE0-2A07-2C379AD9807D}"/>
                </a:ext>
              </a:extLst>
            </xdr:cNvPr>
            <xdr:cNvSpPr>
              <a:spLocks noChangeArrowheads="1"/>
            </xdr:cNvSpPr>
          </xdr:nvSpPr>
          <xdr:spPr bwMode="auto">
            <a:xfrm>
              <a:off x="7466013" y="3448050"/>
              <a:ext cx="101600" cy="1571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24" name="Rectángulo 23">
              <a:extLst>
                <a:ext uri="{FF2B5EF4-FFF2-40B4-BE49-F238E27FC236}">
                  <a16:creationId xmlns:a16="http://schemas.microsoft.com/office/drawing/2014/main" id="{48AD8F43-07E4-DBFC-D174-F1DF17A46B2E}"/>
                </a:ext>
              </a:extLst>
            </xdr:cNvPr>
            <xdr:cNvSpPr>
              <a:spLocks noChangeArrowheads="1"/>
            </xdr:cNvSpPr>
          </xdr:nvSpPr>
          <xdr:spPr bwMode="auto">
            <a:xfrm>
              <a:off x="7466013" y="2517775"/>
              <a:ext cx="101600" cy="6016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25" name="Forma libre 47">
              <a:extLst>
                <a:ext uri="{FF2B5EF4-FFF2-40B4-BE49-F238E27FC236}">
                  <a16:creationId xmlns:a16="http://schemas.microsoft.com/office/drawing/2014/main" id="{D08EF515-D24B-39B3-C30E-2C914DEDB286}"/>
                </a:ext>
              </a:extLst>
            </xdr:cNvPr>
            <xdr:cNvSpPr>
              <a:spLocks/>
            </xdr:cNvSpPr>
          </xdr:nvSpPr>
          <xdr:spPr bwMode="auto">
            <a:xfrm>
              <a:off x="5614988" y="3235325"/>
              <a:ext cx="2055813" cy="95250"/>
            </a:xfrm>
            <a:custGeom>
              <a:avLst/>
              <a:gdLst>
                <a:gd name="T0" fmla="*/ 302 w 302"/>
                <a:gd name="T1" fmla="*/ 8 h 14"/>
                <a:gd name="T2" fmla="*/ 296 w 302"/>
                <a:gd name="T3" fmla="*/ 14 h 14"/>
                <a:gd name="T4" fmla="*/ 6 w 302"/>
                <a:gd name="T5" fmla="*/ 14 h 14"/>
                <a:gd name="T6" fmla="*/ 0 w 302"/>
                <a:gd name="T7" fmla="*/ 8 h 14"/>
                <a:gd name="T8" fmla="*/ 0 w 302"/>
                <a:gd name="T9" fmla="*/ 6 h 14"/>
                <a:gd name="T10" fmla="*/ 6 w 302"/>
                <a:gd name="T11" fmla="*/ 0 h 14"/>
                <a:gd name="T12" fmla="*/ 296 w 302"/>
                <a:gd name="T13" fmla="*/ 0 h 14"/>
                <a:gd name="T14" fmla="*/ 302 w 302"/>
                <a:gd name="T15" fmla="*/ 6 h 14"/>
                <a:gd name="T16" fmla="*/ 302 w 302"/>
                <a:gd name="T17" fmla="*/ 8 h 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2" h="14">
                  <a:moveTo>
                    <a:pt x="302" y="8"/>
                  </a:moveTo>
                  <a:cubicBezTo>
                    <a:pt x="302" y="11"/>
                    <a:pt x="299" y="14"/>
                    <a:pt x="296" y="14"/>
                  </a:cubicBezTo>
                  <a:cubicBezTo>
                    <a:pt x="6" y="14"/>
                    <a:pt x="6" y="14"/>
                    <a:pt x="6" y="14"/>
                  </a:cubicBezTo>
                  <a:cubicBezTo>
                    <a:pt x="2" y="14"/>
                    <a:pt x="0" y="11"/>
                    <a:pt x="0" y="8"/>
                  </a:cubicBezTo>
                  <a:cubicBezTo>
                    <a:pt x="0" y="6"/>
                    <a:pt x="0" y="6"/>
                    <a:pt x="0" y="6"/>
                  </a:cubicBezTo>
                  <a:cubicBezTo>
                    <a:pt x="0" y="3"/>
                    <a:pt x="2" y="0"/>
                    <a:pt x="6" y="0"/>
                  </a:cubicBezTo>
                  <a:cubicBezTo>
                    <a:pt x="296" y="0"/>
                    <a:pt x="296" y="0"/>
                    <a:pt x="296" y="0"/>
                  </a:cubicBezTo>
                  <a:cubicBezTo>
                    <a:pt x="299" y="0"/>
                    <a:pt x="302" y="3"/>
                    <a:pt x="302" y="6"/>
                  </a:cubicBezTo>
                  <a:lnTo>
                    <a:pt x="302" y="8"/>
                  </a:lnTo>
                  <a:close/>
                </a:path>
              </a:pathLst>
            </a:custGeom>
            <a:solidFill>
              <a:srgbClr val="FF0000"/>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grpSp>
      <xdr:sp macro="" textlink="">
        <xdr:nvSpPr>
          <xdr:cNvPr id="5" name="Cuadro de texto 29">
            <a:extLst>
              <a:ext uri="{FF2B5EF4-FFF2-40B4-BE49-F238E27FC236}">
                <a16:creationId xmlns:a16="http://schemas.microsoft.com/office/drawing/2014/main" id="{221B4AFE-4A36-AE39-DD67-F38CF01A272D}"/>
              </a:ext>
            </a:extLst>
          </xdr:cNvPr>
          <xdr:cNvSpPr txBox="1"/>
        </xdr:nvSpPr>
        <xdr:spPr>
          <a:xfrm>
            <a:off x="1343024" y="438149"/>
            <a:ext cx="10482384" cy="600075"/>
          </a:xfrm>
          <a:prstGeom prst="rect">
            <a:avLst/>
          </a:prstGeom>
          <a:solidFill>
            <a:srgbClr val="F0970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rtl="0"/>
            <a:r>
              <a:rPr lang="es-ES" sz="2400" b="1" i="0">
                <a:solidFill>
                  <a:schemeClr val="bg1"/>
                </a:solidFill>
                <a:effectLst/>
                <a:latin typeface="+mn-lt"/>
                <a:ea typeface="+mn-ea"/>
                <a:cs typeface="+mn-cs"/>
              </a:rPr>
              <a:t>Lista de precios PVP Marzo 2025 - BUR2000, S.A.</a:t>
            </a:r>
            <a:endParaRPr lang="es" sz="4800" b="1">
              <a:solidFill>
                <a:schemeClr val="bg1"/>
              </a:solidFill>
              <a:latin typeface="Arial" panose="020B0604020202020204" pitchFamily="34" charset="0"/>
            </a:endParaRPr>
          </a:p>
        </xdr:txBody>
      </xdr:sp>
    </xdr:grpSp>
    <xdr:clientData/>
  </xdr:twoCellAnchor>
  <xdr:twoCellAnchor editAs="oneCell">
    <xdr:from>
      <xdr:col>1</xdr:col>
      <xdr:colOff>793685</xdr:colOff>
      <xdr:row>0</xdr:row>
      <xdr:rowOff>42079</xdr:rowOff>
    </xdr:from>
    <xdr:to>
      <xdr:col>2</xdr:col>
      <xdr:colOff>2131786</xdr:colOff>
      <xdr:row>5</xdr:row>
      <xdr:rowOff>170749</xdr:rowOff>
    </xdr:to>
    <xdr:pic>
      <xdr:nvPicPr>
        <xdr:cNvPr id="26" name="Imagen 25">
          <a:extLst>
            <a:ext uri="{FF2B5EF4-FFF2-40B4-BE49-F238E27FC236}">
              <a16:creationId xmlns:a16="http://schemas.microsoft.com/office/drawing/2014/main" id="{70943D50-4FD4-47A5-A97A-172AE9D90C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0535" y="42079"/>
          <a:ext cx="2506501" cy="884320"/>
        </a:xfrm>
        <a:prstGeom prst="rect">
          <a:avLst/>
        </a:prstGeom>
      </xdr:spPr>
    </xdr:pic>
    <xdr:clientData/>
  </xdr:twoCellAnchor>
  <xdr:twoCellAnchor>
    <xdr:from>
      <xdr:col>1</xdr:col>
      <xdr:colOff>10584</xdr:colOff>
      <xdr:row>8</xdr:row>
      <xdr:rowOff>1</xdr:rowOff>
    </xdr:from>
    <xdr:to>
      <xdr:col>8</xdr:col>
      <xdr:colOff>0</xdr:colOff>
      <xdr:row>10</xdr:row>
      <xdr:rowOff>0</xdr:rowOff>
    </xdr:to>
    <xdr:grpSp>
      <xdr:nvGrpSpPr>
        <xdr:cNvPr id="27" name="Grupo 26" descr="gráfico de encabezado con código de barras del producto">
          <a:extLst>
            <a:ext uri="{FF2B5EF4-FFF2-40B4-BE49-F238E27FC236}">
              <a16:creationId xmlns:a16="http://schemas.microsoft.com/office/drawing/2014/main" id="{DD7CF163-721E-42CF-84A8-07E1A8AA7B28}"/>
            </a:ext>
          </a:extLst>
        </xdr:cNvPr>
        <xdr:cNvGrpSpPr/>
      </xdr:nvGrpSpPr>
      <xdr:grpSpPr>
        <a:xfrm>
          <a:off x="208140" y="1502834"/>
          <a:ext cx="15215304" cy="423333"/>
          <a:chOff x="1247019" y="438149"/>
          <a:chExt cx="10592556" cy="600076"/>
        </a:xfrm>
        <a:solidFill>
          <a:srgbClr val="F09703"/>
        </a:solidFill>
      </xdr:grpSpPr>
      <xdr:sp macro="" textlink="">
        <xdr:nvSpPr>
          <xdr:cNvPr id="28" name="Rectángulo 27">
            <a:extLst>
              <a:ext uri="{FF2B5EF4-FFF2-40B4-BE49-F238E27FC236}">
                <a16:creationId xmlns:a16="http://schemas.microsoft.com/office/drawing/2014/main" id="{86EE5950-AFF4-B661-CD7C-7EAD2DEC34DA}"/>
              </a:ext>
            </a:extLst>
          </xdr:cNvPr>
          <xdr:cNvSpPr/>
        </xdr:nvSpPr>
        <xdr:spPr>
          <a:xfrm>
            <a:off x="1247019" y="438149"/>
            <a:ext cx="10592556" cy="6000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GB" sz="1100"/>
          </a:p>
        </xdr:txBody>
      </xdr:sp>
      <xdr:sp macro="" textlink="">
        <xdr:nvSpPr>
          <xdr:cNvPr id="29" name="Cuadro de texto 29">
            <a:extLst>
              <a:ext uri="{FF2B5EF4-FFF2-40B4-BE49-F238E27FC236}">
                <a16:creationId xmlns:a16="http://schemas.microsoft.com/office/drawing/2014/main" id="{76A863B1-B1F3-91B3-33A0-2C06A009B655}"/>
              </a:ext>
            </a:extLst>
          </xdr:cNvPr>
          <xdr:cNvSpPr txBox="1"/>
        </xdr:nvSpPr>
        <xdr:spPr>
          <a:xfrm>
            <a:off x="1343024" y="438150"/>
            <a:ext cx="5415543" cy="60007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rtl="0"/>
            <a:r>
              <a:rPr lang="es" sz="1800" b="1">
                <a:solidFill>
                  <a:schemeClr val="bg1"/>
                </a:solidFill>
                <a:latin typeface="Arial" panose="020B0604020202020204" pitchFamily="34" charset="0"/>
              </a:rPr>
              <a:t>Aislamiento Anti Impacto</a:t>
            </a:r>
          </a:p>
        </xdr:txBody>
      </xdr:sp>
    </xdr:grpSp>
    <xdr:clientData/>
  </xdr:twoCellAnchor>
  <xdr:twoCellAnchor>
    <xdr:from>
      <xdr:col>1</xdr:col>
      <xdr:colOff>0</xdr:colOff>
      <xdr:row>47</xdr:row>
      <xdr:rowOff>0</xdr:rowOff>
    </xdr:from>
    <xdr:to>
      <xdr:col>13</xdr:col>
      <xdr:colOff>0</xdr:colOff>
      <xdr:row>51</xdr:row>
      <xdr:rowOff>0</xdr:rowOff>
    </xdr:to>
    <xdr:sp macro="" textlink="">
      <xdr:nvSpPr>
        <xdr:cNvPr id="30" name="Rectángulo 29">
          <a:extLst>
            <a:ext uri="{FF2B5EF4-FFF2-40B4-BE49-F238E27FC236}">
              <a16:creationId xmlns:a16="http://schemas.microsoft.com/office/drawing/2014/main" id="{216A8F6C-52A0-44B0-940E-B95CF3273070}"/>
            </a:ext>
          </a:extLst>
        </xdr:cNvPr>
        <xdr:cNvSpPr/>
      </xdr:nvSpPr>
      <xdr:spPr>
        <a:xfrm>
          <a:off x="196850" y="11766550"/>
          <a:ext cx="15220950" cy="558800"/>
        </a:xfrm>
        <a:prstGeom prst="rect">
          <a:avLst/>
        </a:prstGeom>
        <a:solidFill>
          <a:srgbClr val="F097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GB" sz="1100"/>
        </a:p>
      </xdr:txBody>
    </xdr:sp>
    <xdr:clientData/>
  </xdr:twoCellAnchor>
  <xdr:twoCellAnchor>
    <xdr:from>
      <xdr:col>1</xdr:col>
      <xdr:colOff>0</xdr:colOff>
      <xdr:row>47</xdr:row>
      <xdr:rowOff>0</xdr:rowOff>
    </xdr:from>
    <xdr:to>
      <xdr:col>3</xdr:col>
      <xdr:colOff>2371976</xdr:colOff>
      <xdr:row>51</xdr:row>
      <xdr:rowOff>15873</xdr:rowOff>
    </xdr:to>
    <xdr:sp macro="" textlink="">
      <xdr:nvSpPr>
        <xdr:cNvPr id="31" name="Cuadro de texto 29">
          <a:extLst>
            <a:ext uri="{FF2B5EF4-FFF2-40B4-BE49-F238E27FC236}">
              <a16:creationId xmlns:a16="http://schemas.microsoft.com/office/drawing/2014/main" id="{B779B13E-6DEC-4E64-BB79-17A8BE229E0A}"/>
            </a:ext>
          </a:extLst>
        </xdr:cNvPr>
        <xdr:cNvSpPr txBox="1"/>
      </xdr:nvSpPr>
      <xdr:spPr>
        <a:xfrm>
          <a:off x="196850" y="11766550"/>
          <a:ext cx="6340726" cy="574673"/>
        </a:xfrm>
        <a:prstGeom prst="rect">
          <a:avLst/>
        </a:prstGeom>
        <a:solidFill>
          <a:srgbClr val="F0970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rtl="0"/>
          <a:r>
            <a:rPr lang="es" sz="1800" b="1">
              <a:solidFill>
                <a:schemeClr val="bg1"/>
              </a:solidFill>
              <a:latin typeface="Arial" panose="020B0604020202020204" pitchFamily="34" charset="0"/>
            </a:rPr>
            <a:t>Aislamiento Anti Impacto</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emc6\Desktop\A&#241;o%202024\Lista%20Precio%20PVP%20MARZO%202025.xlsx" TargetMode="External"/><Relationship Id="rId1" Type="http://schemas.openxmlformats.org/officeDocument/2006/relationships/externalLinkPath" Target="A&#241;o%202024/Lista%20Precio%20PVP%20MARZO%202025.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Usuario\Desktop\Listas%20de%20Precios%20PVP%20BUR2000\Lista%20de%20Precios%20PVP%20ABRIL%202023%20Juan%20Sorolla.xlsx" TargetMode="External"/><Relationship Id="rId1" Type="http://schemas.openxmlformats.org/officeDocument/2006/relationships/externalLinkPath" Target="/Users/Usuario/Downloads/Lista%20de%20Precios%20PVP%20ABRIL%202023%20Juan%20Sorol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a de PVP Matriz"/>
      <sheetName val="Lista de PVP PARQUE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a de precios de productos S"/>
    </sheetNames>
    <sheetDataSet>
      <sheetData sheetId="0">
        <row r="8">
          <cell r="B8" t="str">
            <v>Fecha Inicial de Validez</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9AA5282-17CF-4D29-8091-27864C11C0C6}" name="ListaPreciosProductos7133151" displayName="ListaPreciosProductos7133151" ref="B14:M16" headerRowDxfId="177" dataDxfId="176">
  <autoFilter ref="B14:M16" xr:uid="{2907B3A1-F3DB-4CA6-B235-239CCD1F95CB}"/>
  <tableColumns count="12">
    <tableColumn id="1" xr3:uid="{6823B427-418C-4CB9-BC68-1DF0467E8183}" name="Referencia" totalsRowLabel="Total" dataDxfId="174" totalsRowDxfId="175"/>
    <tableColumn id="2" xr3:uid="{6170601B-071E-4BDA-AC25-93FAF9488EC7}" name="Nombre" dataDxfId="172" totalsRowDxfId="173"/>
    <tableColumn id="3" xr3:uid="{D409F730-FD47-4847-A7E7-F98EDE43BFAD}" name="Descripción" dataDxfId="170" totalsRowDxfId="171"/>
    <tableColumn id="7" xr3:uid="{744EEBD1-5D1C-4B0E-8932-F1B1F6C7770D}" name="Dimensiones" dataDxfId="168" totalsRowDxfId="169"/>
    <tableColumn id="5" xr3:uid="{D1C0B437-2C68-4CC6-A610-B8A4310932EC}" name="Unidad de Venta" dataDxfId="166" totalsRowDxfId="167"/>
    <tableColumn id="6" xr3:uid="{A605666D-7521-42F3-8BA1-1CB9831FAAD8}" name="Presentación" dataDxfId="164" totalsRowDxfId="165"/>
    <tableColumn id="4" xr3:uid="{1C041B87-FDED-4745-98F2-8CEB63268BFB}" name="Precio PVP" dataDxfId="162" totalsRowDxfId="163" dataCellStyle="Moneda"/>
    <tableColumn id="8" xr3:uid="{6938DC49-0158-472D-B6BC-F01718A8FFA1}" name="Columna1" dataDxfId="160" totalsRowDxfId="161">
      <calculatedColumnFormula>+MID(ListaPreciosProductos7133151[[#This Row],[Precio PVP]],1,5)</calculatedColumnFormula>
    </tableColumn>
    <tableColumn id="9" xr3:uid="{D3AD13CE-9E4F-4E21-9708-711E100B27F1}" name="Columna2" dataDxfId="158" totalsRowDxfId="159" dataCellStyle="Moneda"/>
    <tableColumn id="10" xr3:uid="{A422F5AD-0B06-44E0-90A4-EB4715AAFEAE}" name="Descuento2" dataDxfId="156" totalsRowDxfId="157" dataCellStyle="Porcentaje">
      <calculatedColumnFormula>+$H$7</calculatedColumnFormula>
    </tableColumn>
    <tableColumn id="11" xr3:uid="{E0265F69-4F7E-42CF-8366-449FDC579613}" name="Precio Neto" dataDxfId="154" totalsRowDxfId="155" dataCellStyle="Moneda">
      <calculatedColumnFormula>+ROUND(ListaPreciosProductos7133151[[#This Row],[Columna1]]*(1-ListaPreciosProductos7133151[[#This Row],[Descuento2]]),2)</calculatedColumnFormula>
    </tableColumn>
    <tableColumn id="12" xr3:uid="{B3DC9EB3-A792-41AD-A5CC-22E1FCBB1A99}" name="Precio Neto2" dataDxfId="152" totalsRowDxfId="153" dataCellStyle="Moneda">
      <calculatedColumnFormula>+ListaPreciosProductos7133151[[#This Row],[Precio Neto]]&amp;" "&amp;ListaPreciosProductos7133151[[#This Row],[Columna2]]</calculatedColumnFormula>
    </tableColumn>
  </tableColumns>
  <tableStyleInfo name="Lista de precios de productos" showFirstColumn="0" showLastColumn="0" showRowStripes="1" showColumnStripes="0"/>
  <extLst>
    <ext xmlns:x14="http://schemas.microsoft.com/office/spreadsheetml/2009/9/main" uri="{504A1905-F514-4f6f-8877-14C23A59335A}">
      <x14:table altTextSummary="Escriba el número, el nombre, la descripción, el minorista y el precio por unidad del producto en esta tabla"/>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EE25F7D-678A-4F16-B8F2-D8772E1BF698}" name="ListaPreciosProductos78143252" displayName="ListaPreciosProductos78143252" ref="B20:M23" headerRowDxfId="151" dataDxfId="150">
  <autoFilter ref="B20:M23" xr:uid="{F274C4DC-9C33-46BF-843D-4D60CBFEFA6A}"/>
  <tableColumns count="12">
    <tableColumn id="1" xr3:uid="{95D39571-3DE6-4366-B6F5-CFB1F43AD636}" name="Referencia" totalsRowLabel="Total" dataDxfId="148" totalsRowDxfId="149"/>
    <tableColumn id="2" xr3:uid="{935EAFCF-FCEF-457A-829A-7DDAE67C72E6}" name="Nombre" dataDxfId="146" totalsRowDxfId="147"/>
    <tableColumn id="3" xr3:uid="{8E25257A-7075-4EC0-9DDF-86D6858521B7}" name="Descripción" dataDxfId="144" totalsRowDxfId="145"/>
    <tableColumn id="7" xr3:uid="{C7625E27-7558-47F9-BE4C-279C0DD1A7FD}" name="Dimensiones" dataDxfId="142" totalsRowDxfId="143"/>
    <tableColumn id="5" xr3:uid="{903C9001-28C3-4379-878D-80B8D57531C7}" name="Unidad de Venta" dataDxfId="140" totalsRowDxfId="141"/>
    <tableColumn id="6" xr3:uid="{9C22CD8A-022E-4FDB-978E-32086E4CEADE}" name="Presentación" dataDxfId="138" totalsRowDxfId="139"/>
    <tableColumn id="4" xr3:uid="{6D3774F9-C4FF-472A-BF2A-906D7993AB08}" name="Precio PVP" dataDxfId="136" totalsRowDxfId="137" dataCellStyle="Moneda"/>
    <tableColumn id="8" xr3:uid="{E987D1B8-8D3E-40AD-94F9-90F60E7B6C72}" name="Columna1" dataDxfId="134" totalsRowDxfId="135">
      <calculatedColumnFormula>+MID(ListaPreciosProductos78143252[[#This Row],[Precio PVP]],1,5)</calculatedColumnFormula>
    </tableColumn>
    <tableColumn id="9" xr3:uid="{0E7FBFFD-B35E-4DEB-BAE5-BC754E3927AD}" name="Columna2" dataDxfId="132" totalsRowDxfId="133" dataCellStyle="Moneda"/>
    <tableColumn id="10" xr3:uid="{C2B8DC91-D357-4A12-B26C-3AF41DE09801}" name="Descuento2" dataDxfId="130" totalsRowDxfId="131" dataCellStyle="Moneda">
      <calculatedColumnFormula>+$H$7</calculatedColumnFormula>
    </tableColumn>
    <tableColumn id="11" xr3:uid="{A4C2B8C7-1FB4-4F97-BAD6-AA7BA0F71071}" name="Precio Neto" dataDxfId="128" totalsRowDxfId="129" dataCellStyle="Moneda">
      <calculatedColumnFormula>+ROUND(ListaPreciosProductos78143252[[#This Row],[Columna1]]*(1-ListaPreciosProductos78143252[[#This Row],[Descuento2]]),2)</calculatedColumnFormula>
    </tableColumn>
    <tableColumn id="12" xr3:uid="{CAEF7561-6BAF-47CA-B255-8637513CC781}" name="Precio Neto2" dataDxfId="126" totalsRowDxfId="127" dataCellStyle="Moneda">
      <calculatedColumnFormula>+ListaPreciosProductos78143252[[#This Row],[Precio Neto]]&amp;" "&amp;ListaPreciosProductos78143252[[#This Row],[Columna2]]</calculatedColumnFormula>
    </tableColumn>
  </tableColumns>
  <tableStyleInfo name="Lista de precios de productos" showFirstColumn="0" showLastColumn="0" showRowStripes="1" showColumnStripes="0"/>
  <extLst>
    <ext xmlns:x14="http://schemas.microsoft.com/office/spreadsheetml/2009/9/main" uri="{504A1905-F514-4f6f-8877-14C23A59335A}">
      <x14:table altTextSummary="Escriba el número, el nombre, la descripción, el minorista y el precio por unidad del producto en esta tabla"/>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D898BD0-88B1-4098-8848-1D0FB986E75E}" name="ListaPreciosProductos789153353" displayName="ListaPreciosProductos789153353" ref="B35:M39" headerRowDxfId="125" dataDxfId="124">
  <autoFilter ref="B35:M39" xr:uid="{3BC84DBB-F3A0-4881-BD2A-022FA3925E6D}"/>
  <tableColumns count="12">
    <tableColumn id="1" xr3:uid="{86682A63-4C20-434F-BEEE-34C16DBCAD46}" name="Referencia" totalsRowLabel="Total" dataDxfId="122" totalsRowDxfId="123"/>
    <tableColumn id="2" xr3:uid="{BC286AA1-9605-4F12-B03E-981C6208F82D}" name="Nombre" dataDxfId="120" totalsRowDxfId="121"/>
    <tableColumn id="3" xr3:uid="{332025F1-2DB2-46E4-92E5-EC2816BDFEDF}" name="Descripción" dataDxfId="118" totalsRowDxfId="119"/>
    <tableColumn id="7" xr3:uid="{EA49ED65-8CFD-462F-A656-62F9058AEF4B}" name="Dimensiones" dataDxfId="116" totalsRowDxfId="117"/>
    <tableColumn id="5" xr3:uid="{1F2CBAB5-BB23-4C60-9AC0-3EF8497A3364}" name="Unidad de Venta" dataDxfId="114" totalsRowDxfId="115"/>
    <tableColumn id="6" xr3:uid="{CF2EF80E-472D-4B62-BFF0-00FC59FCD331}" name="Presentación" dataDxfId="112" totalsRowDxfId="113"/>
    <tableColumn id="4" xr3:uid="{D7618CAF-66E6-4384-9965-80F062A17E8A}" name="Precio PVP" dataDxfId="110" totalsRowDxfId="111" dataCellStyle="Moneda"/>
    <tableColumn id="8" xr3:uid="{BBF8B3B5-4047-409B-BDF1-21711414E767}" name="Columna1" dataDxfId="108" totalsRowDxfId="109">
      <calculatedColumnFormula>+MID(ListaPreciosProductos789153353[[#This Row],[Precio PVP]],1,5)</calculatedColumnFormula>
    </tableColumn>
    <tableColumn id="9" xr3:uid="{0A3CCB95-2177-45DC-9418-D930395FEF40}" name="Columna2" dataDxfId="107" dataCellStyle="Moneda"/>
    <tableColumn id="10" xr3:uid="{D6E52B5D-5129-4632-AAA9-F45F3EEEE59A}" name="Descuento2" dataDxfId="106" dataCellStyle="Porcentaje">
      <calculatedColumnFormula>+$H$7</calculatedColumnFormula>
    </tableColumn>
    <tableColumn id="11" xr3:uid="{4CCEA90E-FE82-4E9F-9109-ECF099776E14}" name="Precio Neto" dataDxfId="105" dataCellStyle="Moneda">
      <calculatedColumnFormula>+ROUND(#REF!*(1-#REF!),2)</calculatedColumnFormula>
    </tableColumn>
    <tableColumn id="12" xr3:uid="{C3A482BF-C894-419E-83F7-8B026B7822A6}" name="Precio Neto2" dataDxfId="104" dataCellStyle="Moneda">
      <calculatedColumnFormula>+#REF!&amp;" "&amp;#REF!</calculatedColumnFormula>
    </tableColumn>
  </tableColumns>
  <tableStyleInfo name="Lista de precios de productos" showFirstColumn="0" showLastColumn="0" showRowStripes="1" showColumnStripes="0"/>
  <extLst>
    <ext xmlns:x14="http://schemas.microsoft.com/office/spreadsheetml/2009/9/main" uri="{504A1905-F514-4f6f-8877-14C23A59335A}">
      <x14:table altTextSummary="Escriba el número, el nombre, la descripción, el minorista y el precio por unidad del producto en esta tabla"/>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16DD0A1-B16F-4525-B025-B68DF05DD0F0}" name="ListaPreciosProductos78915173454" displayName="ListaPreciosProductos78915173454" ref="B42:M46" headerRowDxfId="103" dataDxfId="102">
  <autoFilter ref="B42:M46" xr:uid="{161CA2C5-B7DB-4F4F-B9A2-243AC8E452FD}"/>
  <tableColumns count="12">
    <tableColumn id="1" xr3:uid="{5DB186C9-0350-4F42-B920-CAED6EF915EC}" name="Referencia" totalsRowLabel="Total" dataDxfId="100" totalsRowDxfId="101"/>
    <tableColumn id="2" xr3:uid="{DC1917DA-9AFA-4785-9B83-C9796B65256D}" name="Nombre" dataDxfId="98" totalsRowDxfId="99"/>
    <tableColumn id="3" xr3:uid="{516C70EB-AE9E-40F4-8FD2-082973C7FB28}" name="Descripción" dataDxfId="96" totalsRowDxfId="97"/>
    <tableColumn id="7" xr3:uid="{C9AA3B8A-28B8-41F7-B934-053D38D05746}" name="Dimensiones" dataDxfId="94" totalsRowDxfId="95"/>
    <tableColumn id="5" xr3:uid="{6D0BDB54-1B7D-4F2C-A643-A2BA50FF9AF0}" name="Unidad de Venta" dataDxfId="92" totalsRowDxfId="93"/>
    <tableColumn id="6" xr3:uid="{E590E557-B261-40DC-9580-79CA3BE484C8}" name="Presentación" dataDxfId="90" totalsRowDxfId="91"/>
    <tableColumn id="4" xr3:uid="{0A29BFD4-F538-4332-92F7-F8161C946EDF}" name="Precio PVP" dataDxfId="88" totalsRowDxfId="89" dataCellStyle="Moneda"/>
    <tableColumn id="8" xr3:uid="{0CB75093-26F5-41D7-B045-14BA8C88662D}" name="Columna1" dataDxfId="86" totalsRowDxfId="87">
      <calculatedColumnFormula>+MID(ListaPreciosProductos78915173454[[#This Row],[Precio PVP]],1,5)</calculatedColumnFormula>
    </tableColumn>
    <tableColumn id="9" xr3:uid="{F15F14CC-9234-47FD-A6D3-B8F11706229D}" name="Columna2" dataDxfId="84" totalsRowDxfId="85">
      <calculatedColumnFormula>ListaPreciosProductos78915173454[[#This Row],[Columna1]]*0.57</calculatedColumnFormula>
    </tableColumn>
    <tableColumn id="10" xr3:uid="{53466CFE-0CA0-4C45-B3EE-AA9F16038EE4}" name="Descuento2" dataDxfId="82" totalsRowDxfId="83">
      <calculatedColumnFormula>+$H$7</calculatedColumnFormula>
    </tableColumn>
    <tableColumn id="11" xr3:uid="{E237B809-B329-4FB8-B2E7-EA3724A60C56}" name="Precio Neto" dataDxfId="80" totalsRowDxfId="81">
      <calculatedColumnFormula>+ROUND(ListaPreciosProductos78915173454[[#This Row],[Columna1]]*(1-ListaPreciosProductos78915173454[[#This Row],[Descuento2]]),2)</calculatedColumnFormula>
    </tableColumn>
    <tableColumn id="12" xr3:uid="{1A455E3F-670F-4448-8BA3-F37A227E5FCC}" name="Precio Neto2" dataDxfId="78" totalsRowDxfId="79">
      <calculatedColumnFormula>+ListaPreciosProductos78915173454[[#This Row],[Precio Neto]]&amp;" "&amp;ListaPreciosProductos78915173454[[#This Row],[Columna2]]</calculatedColumnFormula>
    </tableColumn>
  </tableColumns>
  <tableStyleInfo name="Lista de precios de productos" showFirstColumn="0" showLastColumn="0" showRowStripes="1" showColumnStripes="0"/>
  <extLst>
    <ext xmlns:x14="http://schemas.microsoft.com/office/spreadsheetml/2009/9/main" uri="{504A1905-F514-4f6f-8877-14C23A59335A}">
      <x14:table altTextSummary="Escriba el número, el nombre, la descripción, el minorista y el precio por unidad del producto en esta tabla"/>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5683138-6F85-4083-8173-EA1E0F57A8C4}" name="ListaPreciosProductos7891517193555" displayName="ListaPreciosProductos7891517193555" ref="B55:M60" headerRowDxfId="77" dataDxfId="76">
  <autoFilter ref="B55:M60" xr:uid="{A4D317CB-4909-449C-AC61-777ACFEA67DD}"/>
  <tableColumns count="12">
    <tableColumn id="1" xr3:uid="{BDF7C03E-D9C4-4C0C-BA8C-3CDDB1F07B0D}" name="Referencia" totalsRowLabel="Total" dataDxfId="74" totalsRowDxfId="75"/>
    <tableColumn id="2" xr3:uid="{F53DEB48-72B6-410D-AF6B-4A7A307C95A0}" name="Nombre" dataDxfId="72" totalsRowDxfId="73"/>
    <tableColumn id="3" xr3:uid="{BB7B5246-F679-4691-B54D-562F22E966A2}" name="Descripción" dataDxfId="70" totalsRowDxfId="71"/>
    <tableColumn id="7" xr3:uid="{9A2DC4E4-F211-4FD8-997F-0731E73325A4}" name="Dimensiones" dataDxfId="68" totalsRowDxfId="69"/>
    <tableColumn id="5" xr3:uid="{62632C82-C59C-4FA3-B325-42C8D77B00CD}" name="Unidad de Venta" dataDxfId="66" totalsRowDxfId="67"/>
    <tableColumn id="6" xr3:uid="{DCF76563-3CEB-4B11-98AD-C475125FD262}" name="Presentación" dataDxfId="64" totalsRowDxfId="65"/>
    <tableColumn id="4" xr3:uid="{E96F7CFC-6959-47F2-B9AF-6BD4D98D5E57}" name="Precio PVP" dataDxfId="62" totalsRowDxfId="63" dataCellStyle="Moneda"/>
    <tableColumn id="8" xr3:uid="{8CF4A403-1456-44FB-B169-24CFA0594803}" name="Columna1" dataDxfId="60" totalsRowDxfId="61">
      <calculatedColumnFormula>+MID(ListaPreciosProductos7891517193555[[#This Row],[Precio PVP]],1,5)</calculatedColumnFormula>
    </tableColumn>
    <tableColumn id="9" xr3:uid="{0311C1A3-56E6-42CF-8552-735EFFCA20DA}" name="Columna2" dataDxfId="58" totalsRowDxfId="59" dataCellStyle="Moneda"/>
    <tableColumn id="10" xr3:uid="{D8256675-B6A0-48EA-BA36-C763542831BE}" name="Descuento2" dataDxfId="56" totalsRowDxfId="57">
      <calculatedColumnFormula>+$H$7</calculatedColumnFormula>
    </tableColumn>
    <tableColumn id="11" xr3:uid="{02C3158A-34A1-408E-A7FA-CE7D084F52CB}" name="Precio Neto" dataDxfId="54" totalsRowDxfId="55">
      <calculatedColumnFormula>+ROUND(ListaPreciosProductos7891517193555[[#This Row],[Columna1]]*(1-ListaPreciosProductos7891517193555[[#This Row],[Descuento2]]),2)</calculatedColumnFormula>
    </tableColumn>
    <tableColumn id="12" xr3:uid="{AF49FF2E-7E18-4A62-BB37-3E539F87CF38}" name="Precio Neto2" dataDxfId="52" totalsRowDxfId="53">
      <calculatedColumnFormula>+ListaPreciosProductos7891517193555[[#This Row],[Precio Neto]]&amp;" "&amp;ListaPreciosProductos7891517193555[[#This Row],[Columna2]]</calculatedColumnFormula>
    </tableColumn>
  </tableColumns>
  <tableStyleInfo name="Lista de precios de productos" showFirstColumn="0" showLastColumn="0" showRowStripes="1" showColumnStripes="0"/>
  <extLst>
    <ext xmlns:x14="http://schemas.microsoft.com/office/spreadsheetml/2009/9/main" uri="{504A1905-F514-4f6f-8877-14C23A59335A}">
      <x14:table altTextSummary="Escriba el número, el nombre, la descripción, el minorista y el precio por unidad del producto en esta tabla"/>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27A202D-F5E2-4E41-87F2-7CC733AC405F}" name="ListaPreciosProductos7814203656" displayName="ListaPreciosProductos7814203656" ref="B27:M32" headerRowDxfId="51" dataDxfId="50">
  <autoFilter ref="B27:M32" xr:uid="{670D4806-A493-481C-BFA6-7F20A1141BBA}"/>
  <tableColumns count="12">
    <tableColumn id="1" xr3:uid="{4537BDFB-6E41-4989-B1D0-B4667AA4E960}" name="Referencia" totalsRowLabel="Total" dataDxfId="48" totalsRowDxfId="49"/>
    <tableColumn id="2" xr3:uid="{A0805D24-4E7C-457E-ADC6-6875CFBDBDCF}" name="Nombre" dataDxfId="46" totalsRowDxfId="47"/>
    <tableColumn id="3" xr3:uid="{2C8E1C10-886E-4E56-B144-E83E21902625}" name="Descripción" dataDxfId="44" totalsRowDxfId="45"/>
    <tableColumn id="7" xr3:uid="{0E7D8124-0CBB-4C68-A469-5B7A4C0E8400}" name="Dimensiones" dataDxfId="42" totalsRowDxfId="43"/>
    <tableColumn id="5" xr3:uid="{869BF739-9DD6-4D81-8A10-9AB15B90C758}" name="Unidad de Venta" dataDxfId="40" totalsRowDxfId="41"/>
    <tableColumn id="6" xr3:uid="{4CBD9242-7FE8-4E16-A397-E1AFE170E369}" name="Presentación" dataDxfId="38" totalsRowDxfId="39"/>
    <tableColumn id="4" xr3:uid="{39B2191E-E753-4CF9-BAC1-AA71D6E55163}" name="Precio PVP" dataDxfId="36" totalsRowDxfId="37" dataCellStyle="Moneda"/>
    <tableColumn id="8" xr3:uid="{4EC62ED3-E470-41F4-AADE-1BDE3416910B}" name="Columna1" dataDxfId="34" totalsRowDxfId="35">
      <calculatedColumnFormula>+MID(ListaPreciosProductos7814203656[[#This Row],[Precio PVP]],1,5)</calculatedColumnFormula>
    </tableColumn>
    <tableColumn id="9" xr3:uid="{849BCB9D-7329-496C-9895-B1B4492EC9E0}" name="Columna2" dataDxfId="32" totalsRowDxfId="33" dataCellStyle="Moneda">
      <calculatedColumnFormula>ListaPreciosProductos7814203656[[#This Row],[Columna1]]*0.57</calculatedColumnFormula>
    </tableColumn>
    <tableColumn id="10" xr3:uid="{CA4A21BE-9543-441C-866B-688484B0F948}" name="Descuento2" dataDxfId="30" totalsRowDxfId="31" dataCellStyle="Porcentaje">
      <calculatedColumnFormula>+$H$7</calculatedColumnFormula>
    </tableColumn>
    <tableColumn id="11" xr3:uid="{641C7230-759E-4D22-A409-655E85C71F03}" name="Precio Neto" dataDxfId="28" totalsRowDxfId="29" dataCellStyle="Moneda">
      <calculatedColumnFormula>+ROUND(ListaPreciosProductos7814203656[[#This Row],[Columna1]]*(1-ListaPreciosProductos7814203656[[#This Row],[Descuento2]]),2)</calculatedColumnFormula>
    </tableColumn>
    <tableColumn id="12" xr3:uid="{D2ABB529-5FF2-45F5-AE50-C5975D7A8AF5}" name="Precio Neto2" dataDxfId="26" totalsRowDxfId="27" dataCellStyle="Moneda">
      <calculatedColumnFormula>+ListaPreciosProductos7814203656[[#This Row],[Precio Neto]]&amp;" "&amp;ListaPreciosProductos7814203656[[#This Row],[Columna2]]</calculatedColumnFormula>
    </tableColumn>
  </tableColumns>
  <tableStyleInfo name="Lista de precios de productos" showFirstColumn="0" showLastColumn="0" showRowStripes="1" showColumnStripes="0"/>
  <extLst>
    <ext xmlns:x14="http://schemas.microsoft.com/office/spreadsheetml/2009/9/main" uri="{504A1905-F514-4f6f-8877-14C23A59335A}">
      <x14:table altTextSummary="Escriba el número, el nombre, la descripción, el minorista y el precio por unidad del producto en esta tabla"/>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314E914-EAE6-49E3-AD2C-3DB4C5D60A5E}" name="ListaPreciosProductos789151719213757" displayName="ListaPreciosProductos789151719213757" ref="B64:M70" headerRowDxfId="25" dataDxfId="24">
  <autoFilter ref="B64:M70" xr:uid="{CDD8C0F6-35F5-479A-B1E5-66CFF7D95194}"/>
  <tableColumns count="12">
    <tableColumn id="1" xr3:uid="{CBC717FB-BD6C-4547-94F8-A09C48458348}" name="Referencia" totalsRowLabel="Total" dataDxfId="22" totalsRowDxfId="23"/>
    <tableColumn id="2" xr3:uid="{3D6EC3A3-79A1-4744-828A-79E558CD24F3}" name="Nombre" dataDxfId="20" totalsRowDxfId="21"/>
    <tableColumn id="3" xr3:uid="{00D3895F-F877-4129-BB8A-DC111CFBF899}" name="Descripción" dataDxfId="18" totalsRowDxfId="19"/>
    <tableColumn id="7" xr3:uid="{C3F659AC-E4B8-49BB-AA33-3263A4E9253D}" name="Dimensiones" dataDxfId="16" totalsRowDxfId="17"/>
    <tableColumn id="5" xr3:uid="{8EB6B442-6403-4572-B222-30543340DECF}" name="Unidad de Venta" dataDxfId="14" totalsRowDxfId="15"/>
    <tableColumn id="6" xr3:uid="{EB371009-AABF-48A1-8B59-8C28739DAE40}" name="Presentación" dataDxfId="12" totalsRowDxfId="13"/>
    <tableColumn id="4" xr3:uid="{FD1B6A89-E8B6-4198-8DC8-C96FA5AC90FF}" name="Precio PVP" dataDxfId="10" totalsRowDxfId="11" dataCellStyle="Moneda"/>
    <tableColumn id="8" xr3:uid="{6262B6EA-9C06-4E3B-9C79-116E03B04093}" name="Columna1" dataDxfId="8" totalsRowDxfId="9">
      <calculatedColumnFormula>+MID(ListaPreciosProductos789151719213757[[#This Row],[Precio PVP]],1,5)</calculatedColumnFormula>
    </tableColumn>
    <tableColumn id="9" xr3:uid="{FFF37070-01DA-4FFF-8F73-2E4305006BB1}" name="Columna2" dataDxfId="6" totalsRowDxfId="7" dataCellStyle="Moneda"/>
    <tableColumn id="10" xr3:uid="{6B7E1F75-31C8-409E-A0DB-29E1E5A11429}" name="Descuento2" dataDxfId="4" totalsRowDxfId="5" dataCellStyle="Porcentaje">
      <calculatedColumnFormula>+$H$7</calculatedColumnFormula>
    </tableColumn>
    <tableColumn id="11" xr3:uid="{D7BEA30F-FA25-4474-979B-DC15519618C9}" name="Precio Neto" dataDxfId="2" totalsRowDxfId="3" dataCellStyle="Moneda">
      <calculatedColumnFormula>+ROUND(ListaPreciosProductos789151719213757[[#This Row],[Columna1]]*(1-ListaPreciosProductos789151719213757[[#This Row],[Descuento2]]),2)</calculatedColumnFormula>
    </tableColumn>
    <tableColumn id="12" xr3:uid="{56B46E81-DA03-4730-B51E-0D9689456E74}" name="Precio Neto2" dataDxfId="0" totalsRowDxfId="1" dataCellStyle="Moneda">
      <calculatedColumnFormula>+ListaPreciosProductos789151719213757[[#This Row],[Precio Neto]]&amp;" "&amp;ListaPreciosProductos789151719213757[[#This Row],[Columna2]]</calculatedColumnFormula>
    </tableColumn>
  </tableColumns>
  <tableStyleInfo name="Lista de precios de productos" showFirstColumn="0" showLastColumn="0" showRowStripes="1" showColumnStripes="0"/>
  <extLst>
    <ext xmlns:x14="http://schemas.microsoft.com/office/spreadsheetml/2009/9/main" uri="{504A1905-F514-4f6f-8877-14C23A59335A}">
      <x14:table altTextSummary="Escriba el número, el nombre, la descripción, el minorista y el precio por unidad del producto en esta tabla"/>
    </ext>
  </extLst>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4BCBB-ACC2-48B0-90E5-122C3B90B0AA}">
  <sheetPr>
    <tabColor theme="4" tint="-0.499984740745262"/>
    <pageSetUpPr autoPageBreaks="0" fitToPage="1"/>
  </sheetPr>
  <dimension ref="A1:M144"/>
  <sheetViews>
    <sheetView showGridLines="0" tabSelected="1" view="pageBreakPreview" topLeftCell="A121" zoomScale="90" zoomScaleNormal="90" zoomScaleSheetLayoutView="90" zoomScalePageLayoutView="80" workbookViewId="0">
      <selection activeCell="B95" sqref="B95:H144"/>
    </sheetView>
  </sheetViews>
  <sheetFormatPr baseColWidth="10" defaultColWidth="9.81640625" defaultRowHeight="30" customHeight="1" x14ac:dyDescent="0.35"/>
  <cols>
    <col min="1" max="1" width="2.81640625" customWidth="1"/>
    <col min="2" max="2" width="16.7265625" bestFit="1" customWidth="1"/>
    <col min="3" max="3" width="40.08984375" customWidth="1"/>
    <col min="4" max="4" width="85.36328125" customWidth="1"/>
    <col min="5" max="5" width="22.453125" customWidth="1"/>
    <col min="6" max="6" width="15.81640625" customWidth="1"/>
    <col min="7" max="7" width="20" style="3" customWidth="1"/>
    <col min="8" max="8" width="17.453125" style="3" customWidth="1"/>
    <col min="9" max="9" width="15.90625" style="3" hidden="1" customWidth="1"/>
    <col min="10" max="10" width="15.90625" hidden="1" customWidth="1"/>
    <col min="11" max="11" width="16.08984375" hidden="1" customWidth="1"/>
    <col min="12" max="12" width="16.1796875" hidden="1" customWidth="1"/>
    <col min="13" max="13" width="17.26953125" hidden="1" customWidth="1"/>
    <col min="14" max="14" width="2.81640625" customWidth="1"/>
  </cols>
  <sheetData>
    <row r="1" spans="1:13" ht="6.75" customHeight="1" x14ac:dyDescent="0.55000000000000004">
      <c r="B1" s="1"/>
      <c r="C1" s="1"/>
      <c r="D1" s="2"/>
      <c r="E1" s="2"/>
      <c r="F1" s="2"/>
      <c r="G1" s="2"/>
    </row>
    <row r="2" spans="1:13" ht="5" customHeight="1" x14ac:dyDescent="0.35">
      <c r="B2" s="1"/>
      <c r="C2" s="1"/>
      <c r="D2" s="4" t="s">
        <v>0</v>
      </c>
      <c r="E2" s="4"/>
      <c r="F2" s="4"/>
      <c r="G2" s="4"/>
    </row>
    <row r="3" spans="1:13" ht="17.149999999999999" customHeight="1" x14ac:dyDescent="0.35">
      <c r="B3" s="5"/>
      <c r="C3" s="5"/>
      <c r="D3" s="4"/>
      <c r="E3" s="4"/>
      <c r="F3" s="4"/>
      <c r="G3" s="4"/>
    </row>
    <row r="4" spans="1:13" ht="14" customHeight="1" x14ac:dyDescent="0.35">
      <c r="B4" s="5"/>
      <c r="C4" s="5"/>
      <c r="D4" s="6" t="s">
        <v>1</v>
      </c>
      <c r="E4" s="6"/>
      <c r="F4" s="6"/>
      <c r="G4" s="6"/>
    </row>
    <row r="5" spans="1:13" ht="17.149999999999999" customHeight="1" x14ac:dyDescent="0.35">
      <c r="B5" s="5"/>
      <c r="C5" s="5"/>
      <c r="D5" s="6" t="s">
        <v>2</v>
      </c>
      <c r="E5" s="6"/>
      <c r="F5" s="6"/>
      <c r="G5" s="6"/>
    </row>
    <row r="6" spans="1:13" ht="17.149999999999999" customHeight="1" x14ac:dyDescent="0.35">
      <c r="B6" s="7"/>
      <c r="C6" s="7"/>
      <c r="D6" s="6"/>
      <c r="E6" s="6"/>
      <c r="F6" s="6"/>
      <c r="G6" s="6"/>
    </row>
    <row r="7" spans="1:13" ht="33.5" customHeight="1" x14ac:dyDescent="0.35">
      <c r="B7" s="8"/>
      <c r="C7" s="8"/>
      <c r="D7" s="8"/>
      <c r="E7" s="8"/>
      <c r="F7" s="8"/>
      <c r="G7" s="8"/>
      <c r="H7" s="9">
        <v>0.43</v>
      </c>
      <c r="I7" s="10"/>
    </row>
    <row r="8" spans="1:13" ht="7.5" customHeight="1" x14ac:dyDescent="0.35">
      <c r="A8" s="11"/>
      <c r="B8" s="12" t="s">
        <v>3</v>
      </c>
      <c r="C8" s="12"/>
      <c r="D8" s="12"/>
      <c r="E8" s="12"/>
      <c r="F8" s="12"/>
      <c r="G8" s="13">
        <v>45733</v>
      </c>
      <c r="H8" s="13"/>
      <c r="I8" s="14"/>
    </row>
    <row r="9" spans="1:13" ht="16.5" customHeight="1" x14ac:dyDescent="0.35">
      <c r="B9" s="15"/>
      <c r="C9" s="15"/>
      <c r="D9" s="15"/>
      <c r="E9" s="15"/>
      <c r="F9" s="15"/>
      <c r="G9" s="16"/>
    </row>
    <row r="10" spans="1:13" ht="16.5" customHeight="1" x14ac:dyDescent="0.35">
      <c r="B10" s="15"/>
      <c r="C10" s="15"/>
      <c r="D10" s="15"/>
      <c r="E10" s="15"/>
      <c r="F10" s="15"/>
      <c r="G10" s="16"/>
    </row>
    <row r="11" spans="1:13" ht="14.5" x14ac:dyDescent="0.35">
      <c r="B11" s="15"/>
      <c r="C11" s="15"/>
      <c r="D11" s="15"/>
      <c r="E11" s="15"/>
      <c r="F11" s="15"/>
      <c r="G11" s="16"/>
    </row>
    <row r="12" spans="1:13" ht="15.75" customHeight="1" x14ac:dyDescent="0.35">
      <c r="B12" s="17" t="s">
        <v>4</v>
      </c>
      <c r="C12" s="17"/>
      <c r="D12" s="17"/>
      <c r="E12" s="15"/>
      <c r="F12" s="15"/>
      <c r="G12" s="16"/>
    </row>
    <row r="13" spans="1:13" ht="11.25" customHeight="1" x14ac:dyDescent="0.35">
      <c r="B13" s="15"/>
      <c r="C13" s="15"/>
      <c r="D13" s="15"/>
      <c r="E13" s="15"/>
      <c r="F13" s="15"/>
      <c r="G13" s="16"/>
    </row>
    <row r="14" spans="1:13" ht="27" customHeight="1" x14ac:dyDescent="0.35">
      <c r="B14" s="18" t="s">
        <v>5</v>
      </c>
      <c r="C14" s="18" t="s">
        <v>6</v>
      </c>
      <c r="D14" s="18" t="s">
        <v>7</v>
      </c>
      <c r="E14" s="18" t="s">
        <v>8</v>
      </c>
      <c r="F14" s="19" t="s">
        <v>9</v>
      </c>
      <c r="G14" s="20" t="s">
        <v>10</v>
      </c>
      <c r="H14" s="20" t="s">
        <v>11</v>
      </c>
      <c r="I14" s="21" t="s">
        <v>12</v>
      </c>
      <c r="J14" s="21" t="s">
        <v>13</v>
      </c>
      <c r="K14" s="21" t="s">
        <v>14</v>
      </c>
      <c r="L14" s="21" t="s">
        <v>15</v>
      </c>
      <c r="M14" s="21" t="s">
        <v>16</v>
      </c>
    </row>
    <row r="15" spans="1:13" ht="30" customHeight="1" x14ac:dyDescent="0.35">
      <c r="B15" s="22" t="s">
        <v>17</v>
      </c>
      <c r="C15" s="23" t="s">
        <v>18</v>
      </c>
      <c r="D15" s="24" t="s">
        <v>19</v>
      </c>
      <c r="E15" s="24" t="s">
        <v>20</v>
      </c>
      <c r="F15" s="25" t="s">
        <v>21</v>
      </c>
      <c r="G15" s="26" t="s">
        <v>22</v>
      </c>
      <c r="H15" s="27" t="s">
        <v>23</v>
      </c>
      <c r="I15" s="28" t="str">
        <f>+MID(ListaPreciosProductos7133151[[#This Row],[Precio PVP]],1,5)</f>
        <v xml:space="preserve">2,45 </v>
      </c>
      <c r="J15" s="29" t="s">
        <v>24</v>
      </c>
      <c r="K15" s="30">
        <f t="shared" ref="K15:K16" si="0">+$H$7</f>
        <v>0.43</v>
      </c>
      <c r="L15" s="31">
        <f>+ROUND(ListaPreciosProductos7133151[[#This Row],[Columna1]]*(1-ListaPreciosProductos7133151[[#This Row],[Descuento2]]),2)</f>
        <v>1.4</v>
      </c>
      <c r="M15" s="29" t="str">
        <f>+ListaPreciosProductos7133151[[#This Row],[Precio Neto]]&amp;" "&amp;ListaPreciosProductos7133151[[#This Row],[Columna2]]</f>
        <v>1,4 €/m2</v>
      </c>
    </row>
    <row r="16" spans="1:13" ht="30" customHeight="1" x14ac:dyDescent="0.35">
      <c r="B16" s="22" t="s">
        <v>25</v>
      </c>
      <c r="C16" s="23" t="s">
        <v>26</v>
      </c>
      <c r="D16" s="24" t="s">
        <v>27</v>
      </c>
      <c r="E16" s="24" t="s">
        <v>20</v>
      </c>
      <c r="F16" s="25" t="s">
        <v>21</v>
      </c>
      <c r="G16" s="26" t="s">
        <v>22</v>
      </c>
      <c r="H16" s="27" t="s">
        <v>28</v>
      </c>
      <c r="I16" s="28" t="str">
        <f>+MID(ListaPreciosProductos7133151[[#This Row],[Precio PVP]],1,5)</f>
        <v xml:space="preserve">4,85 </v>
      </c>
      <c r="J16" s="29" t="s">
        <v>24</v>
      </c>
      <c r="K16" s="30">
        <f t="shared" si="0"/>
        <v>0.43</v>
      </c>
      <c r="L16" s="29">
        <f>+ROUND(ListaPreciosProductos7133151[[#This Row],[Columna1]]*(1-ListaPreciosProductos7133151[[#This Row],[Descuento2]]),2)</f>
        <v>2.76</v>
      </c>
      <c r="M16" s="29" t="str">
        <f>+ListaPreciosProductos7133151[[#This Row],[Precio Neto]]&amp;" "&amp;ListaPreciosProductos7133151[[#This Row],[Columna2]]</f>
        <v>2,76 €/m2</v>
      </c>
    </row>
    <row r="17" spans="2:13" ht="11.25" customHeight="1" x14ac:dyDescent="0.35"/>
    <row r="18" spans="2:13" ht="15.75" customHeight="1" x14ac:dyDescent="0.35">
      <c r="B18" s="17" t="s">
        <v>29</v>
      </c>
      <c r="C18" s="17"/>
      <c r="D18" s="17"/>
      <c r="E18" s="15"/>
      <c r="F18" s="15"/>
      <c r="G18" s="16"/>
    </row>
    <row r="19" spans="2:13" ht="11.25" customHeight="1" x14ac:dyDescent="0.35">
      <c r="B19" s="15"/>
      <c r="C19" s="15"/>
      <c r="D19" s="15"/>
      <c r="E19" s="15"/>
      <c r="F19" s="15"/>
      <c r="G19" s="16"/>
    </row>
    <row r="20" spans="2:13" ht="23.5" customHeight="1" x14ac:dyDescent="0.35">
      <c r="B20" s="18" t="s">
        <v>5</v>
      </c>
      <c r="C20" s="18" t="s">
        <v>6</v>
      </c>
      <c r="D20" s="18" t="s">
        <v>7</v>
      </c>
      <c r="E20" s="18" t="s">
        <v>8</v>
      </c>
      <c r="F20" s="19" t="s">
        <v>9</v>
      </c>
      <c r="G20" s="20" t="s">
        <v>10</v>
      </c>
      <c r="H20" s="20" t="s">
        <v>11</v>
      </c>
      <c r="I20" s="18" t="s">
        <v>12</v>
      </c>
      <c r="J20" s="21" t="s">
        <v>13</v>
      </c>
      <c r="K20" s="21" t="s">
        <v>14</v>
      </c>
      <c r="L20" s="21" t="s">
        <v>15</v>
      </c>
      <c r="M20" s="21" t="s">
        <v>16</v>
      </c>
    </row>
    <row r="21" spans="2:13" ht="23.5" customHeight="1" x14ac:dyDescent="0.35">
      <c r="B21" s="22" t="s">
        <v>30</v>
      </c>
      <c r="C21" s="23" t="s">
        <v>31</v>
      </c>
      <c r="D21" s="24" t="s">
        <v>32</v>
      </c>
      <c r="E21" s="24" t="s">
        <v>33</v>
      </c>
      <c r="F21" s="25" t="s">
        <v>21</v>
      </c>
      <c r="G21" s="26" t="s">
        <v>34</v>
      </c>
      <c r="H21" s="27" t="s">
        <v>35</v>
      </c>
      <c r="I21" s="28" t="str">
        <f>+MID(ListaPreciosProductos78143252[[#This Row],[Precio PVP]],1,5)</f>
        <v xml:space="preserve">0,60 </v>
      </c>
      <c r="J21" s="29" t="s">
        <v>24</v>
      </c>
      <c r="K21" s="30">
        <f t="shared" ref="K21:K23" si="1">+$H$7</f>
        <v>0.43</v>
      </c>
      <c r="L21" s="31">
        <f>+ROUND(ListaPreciosProductos78143252[[#This Row],[Columna1]]*(1-ListaPreciosProductos78143252[[#This Row],[Descuento2]]),2)</f>
        <v>0.34</v>
      </c>
      <c r="M21" s="29" t="str">
        <f>+ListaPreciosProductos78143252[[#This Row],[Precio Neto]]&amp;" "&amp;ListaPreciosProductos78143252[[#This Row],[Columna2]]</f>
        <v>0,34 €/m2</v>
      </c>
    </row>
    <row r="22" spans="2:13" ht="23.5" customHeight="1" x14ac:dyDescent="0.35">
      <c r="B22" s="22" t="s">
        <v>36</v>
      </c>
      <c r="C22" s="23" t="s">
        <v>37</v>
      </c>
      <c r="D22" s="24" t="s">
        <v>38</v>
      </c>
      <c r="E22" s="24" t="s">
        <v>39</v>
      </c>
      <c r="F22" s="25" t="s">
        <v>21</v>
      </c>
      <c r="G22" s="26" t="s">
        <v>40</v>
      </c>
      <c r="H22" s="27" t="s">
        <v>41</v>
      </c>
      <c r="I22" s="28" t="str">
        <f>+MID(ListaPreciosProductos78143252[[#This Row],[Precio PVP]],1,5)</f>
        <v xml:space="preserve">0,90 </v>
      </c>
      <c r="J22" s="29" t="s">
        <v>24</v>
      </c>
      <c r="K22" s="30">
        <f t="shared" si="1"/>
        <v>0.43</v>
      </c>
      <c r="L22" s="29">
        <f>+ROUND(ListaPreciosProductos78143252[[#This Row],[Columna1]]*(1-ListaPreciosProductos78143252[[#This Row],[Descuento2]]),2)</f>
        <v>0.51</v>
      </c>
      <c r="M22" s="29" t="str">
        <f>+ListaPreciosProductos78143252[[#This Row],[Precio Neto]]&amp;" "&amp;ListaPreciosProductos78143252[[#This Row],[Columna2]]</f>
        <v>0,51 €/m2</v>
      </c>
    </row>
    <row r="23" spans="2:13" ht="23.5" customHeight="1" x14ac:dyDescent="0.35">
      <c r="B23" s="32" t="s">
        <v>42</v>
      </c>
      <c r="C23" s="23" t="s">
        <v>43</v>
      </c>
      <c r="D23" s="24" t="s">
        <v>44</v>
      </c>
      <c r="E23" s="24" t="s">
        <v>45</v>
      </c>
      <c r="F23" s="25" t="s">
        <v>21</v>
      </c>
      <c r="G23" s="26" t="s">
        <v>46</v>
      </c>
      <c r="H23" s="33" t="s">
        <v>47</v>
      </c>
      <c r="I23" s="28" t="str">
        <f>+MID(ListaPreciosProductos78143252[[#This Row],[Precio PVP]],1,5)</f>
        <v xml:space="preserve">2,95 </v>
      </c>
      <c r="J23" s="29" t="s">
        <v>24</v>
      </c>
      <c r="K23" s="30">
        <f t="shared" si="1"/>
        <v>0.43</v>
      </c>
      <c r="L23" s="29">
        <f>+ROUND(ListaPreciosProductos78143252[[#This Row],[Columna1]]*(1-ListaPreciosProductos78143252[[#This Row],[Descuento2]]),2)</f>
        <v>1.68</v>
      </c>
      <c r="M23" s="29" t="str">
        <f>+ListaPreciosProductos78143252[[#This Row],[Precio Neto]]&amp;" "&amp;ListaPreciosProductos78143252[[#This Row],[Columna2]]</f>
        <v>1,68 €/m2</v>
      </c>
    </row>
    <row r="24" spans="2:13" ht="7.5" customHeight="1" x14ac:dyDescent="0.35">
      <c r="B24" s="32"/>
      <c r="C24" s="23"/>
      <c r="D24" s="24"/>
      <c r="E24" s="24"/>
      <c r="F24" s="25"/>
      <c r="G24" s="26"/>
      <c r="H24" s="34"/>
      <c r="I24" s="34"/>
    </row>
    <row r="25" spans="2:13" ht="15.75" customHeight="1" x14ac:dyDescent="0.35">
      <c r="B25" s="17" t="s">
        <v>48</v>
      </c>
      <c r="C25" s="17"/>
      <c r="D25" s="17"/>
      <c r="E25" s="15"/>
      <c r="F25" s="15"/>
      <c r="G25" s="16"/>
    </row>
    <row r="26" spans="2:13" ht="11.25" customHeight="1" x14ac:dyDescent="0.35">
      <c r="B26" s="15"/>
      <c r="C26" s="15"/>
      <c r="D26" s="15"/>
      <c r="E26" s="15"/>
      <c r="F26" s="15"/>
      <c r="G26" s="16"/>
    </row>
    <row r="27" spans="2:13" ht="27" customHeight="1" x14ac:dyDescent="0.35">
      <c r="B27" s="18" t="s">
        <v>5</v>
      </c>
      <c r="C27" s="18" t="s">
        <v>6</v>
      </c>
      <c r="D27" s="18" t="s">
        <v>7</v>
      </c>
      <c r="E27" s="18" t="s">
        <v>8</v>
      </c>
      <c r="F27" s="19" t="s">
        <v>9</v>
      </c>
      <c r="G27" s="20" t="s">
        <v>10</v>
      </c>
      <c r="H27" s="20" t="s">
        <v>11</v>
      </c>
      <c r="I27" s="18" t="s">
        <v>12</v>
      </c>
      <c r="J27" s="21" t="s">
        <v>13</v>
      </c>
      <c r="K27" s="21" t="s">
        <v>14</v>
      </c>
      <c r="L27" s="21" t="s">
        <v>15</v>
      </c>
      <c r="M27" s="21" t="s">
        <v>16</v>
      </c>
    </row>
    <row r="28" spans="2:13" ht="23" customHeight="1" x14ac:dyDescent="0.35">
      <c r="B28" s="32" t="s">
        <v>49</v>
      </c>
      <c r="C28" s="23" t="s">
        <v>50</v>
      </c>
      <c r="D28" s="24" t="s">
        <v>51</v>
      </c>
      <c r="E28" s="24" t="s">
        <v>52</v>
      </c>
      <c r="F28" s="25" t="s">
        <v>53</v>
      </c>
      <c r="G28" s="26" t="s">
        <v>54</v>
      </c>
      <c r="H28" s="35" t="s">
        <v>55</v>
      </c>
      <c r="I28" s="28" t="str">
        <f>+MID(ListaPreciosProductos7814203656[[#This Row],[Precio PVP]],1,5)</f>
        <v xml:space="preserve">1,95 </v>
      </c>
      <c r="J28" s="29" t="s">
        <v>56</v>
      </c>
      <c r="K28" s="30">
        <f t="shared" ref="K28:K32" si="2">+$H$7</f>
        <v>0.43</v>
      </c>
      <c r="L28" s="31">
        <f>+ROUND(ListaPreciosProductos7814203656[[#This Row],[Columna1]]*(1-ListaPreciosProductos7814203656[[#This Row],[Descuento2]]),2)</f>
        <v>1.1100000000000001</v>
      </c>
      <c r="M28" s="29" t="str">
        <f>+ListaPreciosProductos7814203656[[#This Row],[Precio Neto]]&amp;" "&amp;ListaPreciosProductos7814203656[[#This Row],[Columna2]]</f>
        <v>1,11 €/mL</v>
      </c>
    </row>
    <row r="29" spans="2:13" ht="23" customHeight="1" x14ac:dyDescent="0.35">
      <c r="B29" s="22" t="s">
        <v>57</v>
      </c>
      <c r="C29" s="23" t="s">
        <v>58</v>
      </c>
      <c r="D29" s="24" t="s">
        <v>59</v>
      </c>
      <c r="E29" s="24" t="s">
        <v>52</v>
      </c>
      <c r="F29" s="25" t="s">
        <v>53</v>
      </c>
      <c r="G29" s="26" t="s">
        <v>60</v>
      </c>
      <c r="H29" s="35" t="s">
        <v>61</v>
      </c>
      <c r="I29" s="36" t="str">
        <f>+MID(ListaPreciosProductos7814203656[[#This Row],[Precio PVP]],1,5)</f>
        <v xml:space="preserve">1,45 </v>
      </c>
      <c r="J29" s="29" t="s">
        <v>56</v>
      </c>
      <c r="K29" s="30">
        <f t="shared" si="2"/>
        <v>0.43</v>
      </c>
      <c r="L29" s="29">
        <f>+ROUND(ListaPreciosProductos7814203656[[#This Row],[Columna1]]*(1-ListaPreciosProductos7814203656[[#This Row],[Descuento2]]),2)</f>
        <v>0.83</v>
      </c>
      <c r="M29" s="29" t="str">
        <f>+ListaPreciosProductos7814203656[[#This Row],[Precio Neto]]&amp;" "&amp;ListaPreciosProductos7814203656[[#This Row],[Columna2]]</f>
        <v>0,83 €/mL</v>
      </c>
    </row>
    <row r="30" spans="2:13" ht="23" customHeight="1" x14ac:dyDescent="0.35">
      <c r="B30" s="22" t="s">
        <v>62</v>
      </c>
      <c r="C30" s="23" t="s">
        <v>63</v>
      </c>
      <c r="D30" s="24" t="s">
        <v>64</v>
      </c>
      <c r="E30" s="24" t="s">
        <v>65</v>
      </c>
      <c r="F30" s="25" t="s">
        <v>53</v>
      </c>
      <c r="G30" s="26" t="s">
        <v>66</v>
      </c>
      <c r="H30" s="33" t="s">
        <v>67</v>
      </c>
      <c r="I30" s="28" t="str">
        <f>+MID(ListaPreciosProductos7814203656[[#This Row],[Precio PVP]],1,5)</f>
        <v xml:space="preserve">0,43 </v>
      </c>
      <c r="J30" s="29" t="s">
        <v>56</v>
      </c>
      <c r="K30" s="30">
        <f t="shared" si="2"/>
        <v>0.43</v>
      </c>
      <c r="L30" s="29">
        <f>+ROUND(ListaPreciosProductos7814203656[[#This Row],[Columna1]]*(1-ListaPreciosProductos7814203656[[#This Row],[Descuento2]]),2)</f>
        <v>0.25</v>
      </c>
      <c r="M30" s="29" t="str">
        <f>+ListaPreciosProductos7814203656[[#This Row],[Precio Neto]]&amp;" "&amp;ListaPreciosProductos7814203656[[#This Row],[Columna2]]</f>
        <v>0,25 €/mL</v>
      </c>
    </row>
    <row r="31" spans="2:13" ht="23" customHeight="1" x14ac:dyDescent="0.35">
      <c r="B31" s="32" t="s">
        <v>68</v>
      </c>
      <c r="C31" s="23" t="s">
        <v>69</v>
      </c>
      <c r="D31" s="24" t="s">
        <v>70</v>
      </c>
      <c r="E31" s="24" t="s">
        <v>71</v>
      </c>
      <c r="F31" s="25" t="s">
        <v>53</v>
      </c>
      <c r="G31" s="26" t="s">
        <v>72</v>
      </c>
      <c r="H31" s="33" t="s">
        <v>73</v>
      </c>
      <c r="I31" s="28" t="str">
        <f>+MID(ListaPreciosProductos7814203656[[#This Row],[Precio PVP]],1,5)</f>
        <v xml:space="preserve">0,95 </v>
      </c>
      <c r="J31" s="29" t="s">
        <v>56</v>
      </c>
      <c r="K31" s="30">
        <f t="shared" si="2"/>
        <v>0.43</v>
      </c>
      <c r="L31" s="29">
        <f>+ROUND(ListaPreciosProductos7814203656[[#This Row],[Columna1]]*(1-ListaPreciosProductos7814203656[[#This Row],[Descuento2]]),2)</f>
        <v>0.54</v>
      </c>
      <c r="M31" s="29" t="str">
        <f>+ListaPreciosProductos7814203656[[#This Row],[Precio Neto]]&amp;" "&amp;ListaPreciosProductos7814203656[[#This Row],[Columna2]]</f>
        <v>0,54 €/mL</v>
      </c>
    </row>
    <row r="32" spans="2:13" ht="23" customHeight="1" x14ac:dyDescent="0.35">
      <c r="B32" s="32" t="s">
        <v>74</v>
      </c>
      <c r="C32" s="23" t="s">
        <v>75</v>
      </c>
      <c r="D32" s="24" t="s">
        <v>76</v>
      </c>
      <c r="E32" s="24" t="s">
        <v>71</v>
      </c>
      <c r="F32" s="25" t="s">
        <v>53</v>
      </c>
      <c r="G32" s="26" t="s">
        <v>72</v>
      </c>
      <c r="H32" s="33" t="s">
        <v>77</v>
      </c>
      <c r="I32" s="28" t="str">
        <f>+MID(ListaPreciosProductos7814203656[[#This Row],[Precio PVP]],1,5)</f>
        <v xml:space="preserve">1,90 </v>
      </c>
      <c r="J32" s="29" t="s">
        <v>56</v>
      </c>
      <c r="K32" s="30">
        <f t="shared" si="2"/>
        <v>0.43</v>
      </c>
      <c r="L32" s="29">
        <f>+ROUND(ListaPreciosProductos7814203656[[#This Row],[Columna1]]*(1-ListaPreciosProductos7814203656[[#This Row],[Descuento2]]),2)</f>
        <v>1.08</v>
      </c>
      <c r="M32" s="29" t="str">
        <f>+ListaPreciosProductos7814203656[[#This Row],[Precio Neto]]&amp;" "&amp;ListaPreciosProductos7814203656[[#This Row],[Columna2]]</f>
        <v>1,08 €/mL</v>
      </c>
    </row>
    <row r="33" spans="2:13" ht="7.5" customHeight="1" x14ac:dyDescent="0.35"/>
    <row r="34" spans="2:13" ht="15.75" customHeight="1" x14ac:dyDescent="0.35">
      <c r="B34" s="17" t="s">
        <v>78</v>
      </c>
      <c r="C34" s="17"/>
      <c r="D34" s="17"/>
      <c r="E34" s="15"/>
      <c r="F34" s="15"/>
      <c r="G34" s="16"/>
    </row>
    <row r="35" spans="2:13" ht="27" customHeight="1" x14ac:dyDescent="0.35">
      <c r="B35" s="18" t="s">
        <v>5</v>
      </c>
      <c r="C35" s="18" t="s">
        <v>6</v>
      </c>
      <c r="D35" s="18" t="s">
        <v>7</v>
      </c>
      <c r="E35" s="18" t="s">
        <v>8</v>
      </c>
      <c r="F35" s="19" t="s">
        <v>9</v>
      </c>
      <c r="G35" s="20" t="s">
        <v>10</v>
      </c>
      <c r="H35" s="20" t="s">
        <v>11</v>
      </c>
      <c r="I35" s="18" t="s">
        <v>12</v>
      </c>
      <c r="J35" s="21" t="s">
        <v>13</v>
      </c>
      <c r="K35" s="21" t="s">
        <v>14</v>
      </c>
      <c r="L35" s="21" t="s">
        <v>15</v>
      </c>
      <c r="M35" s="21" t="s">
        <v>16</v>
      </c>
    </row>
    <row r="36" spans="2:13" ht="25" customHeight="1" x14ac:dyDescent="0.35">
      <c r="B36" s="22" t="s">
        <v>79</v>
      </c>
      <c r="C36" s="23" t="s">
        <v>80</v>
      </c>
      <c r="D36" s="24" t="s">
        <v>81</v>
      </c>
      <c r="E36" s="24" t="s">
        <v>20</v>
      </c>
      <c r="F36" s="25" t="s">
        <v>21</v>
      </c>
      <c r="G36" s="26" t="s">
        <v>22</v>
      </c>
      <c r="H36" s="27" t="s">
        <v>82</v>
      </c>
      <c r="I36" s="28" t="str">
        <f>+MID(ListaPreciosProductos789153353[[#This Row],[Precio PVP]],1,5)</f>
        <v xml:space="preserve">0,80 </v>
      </c>
      <c r="J36" s="29" t="s">
        <v>24</v>
      </c>
      <c r="K36" s="30">
        <f t="shared" ref="K36:K37" si="3">+$H$7</f>
        <v>0.43</v>
      </c>
      <c r="L36" s="31">
        <f>+ROUND(ListaPreciosProductos789153353[[#This Row],[Columna1]]*(1-ListaPreciosProductos789153353[[#This Row],[Descuento2]]),2)</f>
        <v>0.46</v>
      </c>
      <c r="M36" s="29" t="str">
        <f>+ListaPreciosProductos789153353[[#This Row],[Precio Neto]]&amp;" "&amp;ListaPreciosProductos789153353[[#This Row],[Columna2]]</f>
        <v>0,46 €/m2</v>
      </c>
    </row>
    <row r="37" spans="2:13" ht="25" customHeight="1" x14ac:dyDescent="0.35">
      <c r="B37" s="22" t="s">
        <v>83</v>
      </c>
      <c r="C37" s="23" t="s">
        <v>84</v>
      </c>
      <c r="D37" s="24" t="s">
        <v>81</v>
      </c>
      <c r="E37" s="37" t="s">
        <v>85</v>
      </c>
      <c r="F37" s="25" t="s">
        <v>21</v>
      </c>
      <c r="G37" s="26" t="s">
        <v>86</v>
      </c>
      <c r="H37" s="27" t="s">
        <v>41</v>
      </c>
      <c r="I37" s="28" t="str">
        <f>+MID(ListaPreciosProductos789153353[[#This Row],[Precio PVP]],1,5)</f>
        <v xml:space="preserve">0,90 </v>
      </c>
      <c r="J37" s="29" t="s">
        <v>24</v>
      </c>
      <c r="K37" s="30">
        <f t="shared" si="3"/>
        <v>0.43</v>
      </c>
      <c r="L37" s="31">
        <f>+ROUND(ListaPreciosProductos789153353[[#This Row],[Columna1]]*(1-ListaPreciosProductos789153353[[#This Row],[Descuento2]]),2)</f>
        <v>0.51</v>
      </c>
      <c r="M37" s="29" t="str">
        <f>+ListaPreciosProductos789153353[[#This Row],[Precio Neto]]&amp;" "&amp;ListaPreciosProductos789153353[[#This Row],[Columna2]]</f>
        <v>0,51 €/m2</v>
      </c>
    </row>
    <row r="38" spans="2:13" ht="25" customHeight="1" x14ac:dyDescent="0.35">
      <c r="B38" s="22" t="s">
        <v>87</v>
      </c>
      <c r="C38" s="23" t="s">
        <v>88</v>
      </c>
      <c r="D38" s="24" t="s">
        <v>89</v>
      </c>
      <c r="E38" s="24" t="s">
        <v>20</v>
      </c>
      <c r="F38" s="25" t="s">
        <v>21</v>
      </c>
      <c r="G38" s="26" t="s">
        <v>22</v>
      </c>
      <c r="H38" s="33" t="s">
        <v>90</v>
      </c>
      <c r="I38" s="28" t="str">
        <f>+MID(ListaPreciosProductos789153353[[#This Row],[Precio PVP]],1,5)</f>
        <v xml:space="preserve">0,95 </v>
      </c>
      <c r="J38" s="29"/>
      <c r="K38" s="30">
        <f>+$H$7</f>
        <v>0.43</v>
      </c>
      <c r="L38" s="31" t="e">
        <f>+ROUND(#REF!*(1-#REF!),2)</f>
        <v>#REF!</v>
      </c>
      <c r="M38" s="29" t="e">
        <f>+#REF!&amp;" "&amp;#REF!</f>
        <v>#REF!</v>
      </c>
    </row>
    <row r="39" spans="2:13" ht="25" customHeight="1" x14ac:dyDescent="0.35">
      <c r="B39" s="22" t="s">
        <v>91</v>
      </c>
      <c r="C39" s="23" t="s">
        <v>92</v>
      </c>
      <c r="D39" s="24" t="s">
        <v>93</v>
      </c>
      <c r="E39" s="24" t="s">
        <v>45</v>
      </c>
      <c r="F39" s="25" t="s">
        <v>21</v>
      </c>
      <c r="G39" s="26" t="s">
        <v>46</v>
      </c>
      <c r="H39" s="33" t="s">
        <v>94</v>
      </c>
      <c r="I39" s="28" t="s">
        <v>95</v>
      </c>
      <c r="J39" s="29" t="s">
        <v>24</v>
      </c>
      <c r="K39" s="30">
        <v>0.43</v>
      </c>
      <c r="L39" s="29">
        <v>0.68</v>
      </c>
      <c r="M39" s="29" t="s">
        <v>96</v>
      </c>
    </row>
    <row r="40" spans="2:13" ht="17.25" customHeight="1" x14ac:dyDescent="0.35"/>
    <row r="41" spans="2:13" ht="15.75" customHeight="1" x14ac:dyDescent="0.35">
      <c r="B41" s="17" t="s">
        <v>97</v>
      </c>
      <c r="C41" s="17"/>
      <c r="D41" s="17"/>
      <c r="E41" s="15"/>
      <c r="F41" s="15"/>
      <c r="G41" s="16"/>
    </row>
    <row r="42" spans="2:13" ht="27" customHeight="1" x14ac:dyDescent="0.35">
      <c r="B42" s="18" t="s">
        <v>5</v>
      </c>
      <c r="C42" s="18" t="s">
        <v>6</v>
      </c>
      <c r="D42" s="18" t="s">
        <v>7</v>
      </c>
      <c r="E42" s="18" t="s">
        <v>8</v>
      </c>
      <c r="F42" s="19" t="s">
        <v>9</v>
      </c>
      <c r="G42" s="20" t="s">
        <v>10</v>
      </c>
      <c r="H42" s="20" t="s">
        <v>11</v>
      </c>
      <c r="I42" s="18" t="s">
        <v>12</v>
      </c>
      <c r="J42" s="21" t="s">
        <v>13</v>
      </c>
      <c r="K42" s="21" t="s">
        <v>14</v>
      </c>
      <c r="L42" s="21" t="s">
        <v>15</v>
      </c>
      <c r="M42" s="21" t="s">
        <v>16</v>
      </c>
    </row>
    <row r="43" spans="2:13" ht="30" customHeight="1" x14ac:dyDescent="0.35">
      <c r="B43" s="22" t="s">
        <v>98</v>
      </c>
      <c r="C43" s="23" t="s">
        <v>99</v>
      </c>
      <c r="D43" s="24" t="s">
        <v>100</v>
      </c>
      <c r="E43" s="24" t="s">
        <v>101</v>
      </c>
      <c r="F43" s="25" t="s">
        <v>21</v>
      </c>
      <c r="G43" s="38" t="s">
        <v>102</v>
      </c>
      <c r="H43" s="27" t="s">
        <v>103</v>
      </c>
      <c r="I43" s="28" t="str">
        <f>+MID(ListaPreciosProductos78915173454[[#This Row],[Precio PVP]],1,5)</f>
        <v xml:space="preserve">1,45 </v>
      </c>
      <c r="J43" s="29" t="s">
        <v>24</v>
      </c>
      <c r="K43" s="30">
        <f t="shared" ref="K43:K46" si="4">+$H$7</f>
        <v>0.43</v>
      </c>
      <c r="L43" s="31">
        <f>+ROUND(ListaPreciosProductos78915173454[[#This Row],[Columna1]]*(1-ListaPreciosProductos78915173454[[#This Row],[Descuento2]]),2)</f>
        <v>0.83</v>
      </c>
      <c r="M43" s="29" t="str">
        <f>+ListaPreciosProductos78915173454[[#This Row],[Precio Neto]]&amp;" "&amp;ListaPreciosProductos78915173454[[#This Row],[Columna2]]</f>
        <v>0,83 €/m2</v>
      </c>
    </row>
    <row r="44" spans="2:13" ht="30" customHeight="1" x14ac:dyDescent="0.35">
      <c r="B44" s="22" t="s">
        <v>104</v>
      </c>
      <c r="C44" s="23" t="s">
        <v>105</v>
      </c>
      <c r="D44" s="24" t="s">
        <v>106</v>
      </c>
      <c r="E44" s="24" t="s">
        <v>107</v>
      </c>
      <c r="F44" s="25" t="s">
        <v>21</v>
      </c>
      <c r="G44" s="38" t="s">
        <v>108</v>
      </c>
      <c r="H44" s="27" t="s">
        <v>109</v>
      </c>
      <c r="I44" s="28" t="str">
        <f>+MID(ListaPreciosProductos78915173454[[#This Row],[Precio PVP]],1,5)</f>
        <v xml:space="preserve">2,20 </v>
      </c>
      <c r="J44" s="29" t="s">
        <v>24</v>
      </c>
      <c r="K44" s="30">
        <f t="shared" si="4"/>
        <v>0.43</v>
      </c>
      <c r="L44" s="31">
        <f>+ROUND(ListaPreciosProductos78915173454[[#This Row],[Columna1]]*(1-ListaPreciosProductos78915173454[[#This Row],[Descuento2]]),2)</f>
        <v>1.25</v>
      </c>
      <c r="M44" s="29" t="str">
        <f>+ListaPreciosProductos78915173454[[#This Row],[Precio Neto]]&amp;" "&amp;ListaPreciosProductos78915173454[[#This Row],[Columna2]]</f>
        <v>1,25 €/m2</v>
      </c>
    </row>
    <row r="45" spans="2:13" ht="30" customHeight="1" x14ac:dyDescent="0.35">
      <c r="B45" s="32" t="s">
        <v>110</v>
      </c>
      <c r="C45" s="23" t="s">
        <v>111</v>
      </c>
      <c r="D45" s="24" t="s">
        <v>112</v>
      </c>
      <c r="E45" s="24" t="s">
        <v>85</v>
      </c>
      <c r="F45" s="25" t="s">
        <v>21</v>
      </c>
      <c r="G45" s="38" t="s">
        <v>113</v>
      </c>
      <c r="H45" s="33" t="s">
        <v>114</v>
      </c>
      <c r="I45" s="28" t="str">
        <f>+MID(ListaPreciosProductos78915173454[[#This Row],[Precio PVP]],1,5)</f>
        <v xml:space="preserve">4,30 </v>
      </c>
      <c r="J45" s="29" t="s">
        <v>24</v>
      </c>
      <c r="K45" s="30">
        <f t="shared" si="4"/>
        <v>0.43</v>
      </c>
      <c r="L45" s="31">
        <f>+ROUND(ListaPreciosProductos78915173454[[#This Row],[Columna1]]*(1-ListaPreciosProductos78915173454[[#This Row],[Descuento2]]),2)</f>
        <v>2.4500000000000002</v>
      </c>
      <c r="M45" s="29" t="str">
        <f>+ListaPreciosProductos78915173454[[#This Row],[Precio Neto]]&amp;" "&amp;ListaPreciosProductos78915173454[[#This Row],[Columna2]]</f>
        <v>2,45 €/m2</v>
      </c>
    </row>
    <row r="46" spans="2:13" ht="30" customHeight="1" x14ac:dyDescent="0.35">
      <c r="B46" s="39" t="s">
        <v>115</v>
      </c>
      <c r="C46" s="40" t="s">
        <v>116</v>
      </c>
      <c r="D46" s="41" t="s">
        <v>117</v>
      </c>
      <c r="E46" s="41" t="s">
        <v>101</v>
      </c>
      <c r="F46" s="42" t="s">
        <v>21</v>
      </c>
      <c r="G46" s="43" t="s">
        <v>102</v>
      </c>
      <c r="H46" s="44" t="s">
        <v>118</v>
      </c>
      <c r="I46" s="28" t="str">
        <f>+MID(ListaPreciosProductos78915173454[[#This Row],[Precio PVP]],1,5)</f>
        <v xml:space="preserve">2,00 </v>
      </c>
      <c r="J46" s="29" t="s">
        <v>24</v>
      </c>
      <c r="K46" s="30">
        <f t="shared" si="4"/>
        <v>0.43</v>
      </c>
      <c r="L46" s="31">
        <f>+ROUND(ListaPreciosProductos78915173454[[#This Row],[Columna1]]*(1-ListaPreciosProductos78915173454[[#This Row],[Descuento2]]),2)</f>
        <v>1.1399999999999999</v>
      </c>
      <c r="M46" s="29" t="str">
        <f>+ListaPreciosProductos78915173454[[#This Row],[Precio Neto]]&amp;" "&amp;ListaPreciosProductos78915173454[[#This Row],[Columna2]]</f>
        <v>1,14 €/m2</v>
      </c>
    </row>
    <row r="47" spans="2:13" ht="11.25" customHeight="1" x14ac:dyDescent="0.35"/>
    <row r="48" spans="2:13" ht="11.25" customHeight="1" x14ac:dyDescent="0.35"/>
    <row r="49" spans="2:13" ht="11.25" customHeight="1" x14ac:dyDescent="0.35"/>
    <row r="50" spans="2:13" ht="11.25" customHeight="1" x14ac:dyDescent="0.35"/>
    <row r="51" spans="2:13" ht="11.25" customHeight="1" x14ac:dyDescent="0.35"/>
    <row r="52" spans="2:13" ht="11.25" customHeight="1" x14ac:dyDescent="0.35"/>
    <row r="53" spans="2:13" ht="15.75" customHeight="1" x14ac:dyDescent="0.35">
      <c r="B53" s="17" t="s">
        <v>119</v>
      </c>
      <c r="C53" s="17"/>
      <c r="D53" s="17"/>
      <c r="E53" s="15"/>
      <c r="F53" s="15"/>
      <c r="G53" s="16"/>
    </row>
    <row r="54" spans="2:13" ht="11.25" customHeight="1" x14ac:dyDescent="0.35">
      <c r="B54" s="15"/>
      <c r="C54" s="15"/>
      <c r="D54" s="15"/>
      <c r="E54" s="15"/>
      <c r="F54" s="15"/>
      <c r="G54" s="16"/>
    </row>
    <row r="55" spans="2:13" ht="27.75" customHeight="1" x14ac:dyDescent="0.35">
      <c r="B55" s="18" t="s">
        <v>5</v>
      </c>
      <c r="C55" s="18" t="s">
        <v>6</v>
      </c>
      <c r="D55" s="18" t="s">
        <v>7</v>
      </c>
      <c r="E55" s="18" t="s">
        <v>8</v>
      </c>
      <c r="F55" s="19" t="s">
        <v>9</v>
      </c>
      <c r="G55" s="20" t="s">
        <v>10</v>
      </c>
      <c r="H55" s="20" t="s">
        <v>11</v>
      </c>
      <c r="I55" s="18" t="s">
        <v>12</v>
      </c>
      <c r="J55" s="21" t="s">
        <v>13</v>
      </c>
      <c r="K55" s="21" t="s">
        <v>14</v>
      </c>
      <c r="L55" s="21" t="s">
        <v>15</v>
      </c>
      <c r="M55" s="21" t="s">
        <v>16</v>
      </c>
    </row>
    <row r="56" spans="2:13" ht="30" customHeight="1" x14ac:dyDescent="0.35">
      <c r="B56" s="22" t="s">
        <v>120</v>
      </c>
      <c r="C56" s="23" t="s">
        <v>121</v>
      </c>
      <c r="D56" s="24" t="s">
        <v>122</v>
      </c>
      <c r="E56" s="24" t="s">
        <v>101</v>
      </c>
      <c r="F56" s="25" t="s">
        <v>21</v>
      </c>
      <c r="G56" s="38" t="s">
        <v>102</v>
      </c>
      <c r="H56" s="27" t="s">
        <v>123</v>
      </c>
      <c r="I56" s="28" t="str">
        <f>+MID(ListaPreciosProductos7891517193555[[#This Row],[Precio PVP]],1,5)</f>
        <v xml:space="preserve">1,80 </v>
      </c>
      <c r="J56" s="29" t="s">
        <v>24</v>
      </c>
      <c r="K56" s="30">
        <f t="shared" ref="K56:K60" si="5">+$H$7</f>
        <v>0.43</v>
      </c>
      <c r="L56" s="31">
        <f>+ROUND(ListaPreciosProductos7891517193555[[#This Row],[Columna1]]*(1-ListaPreciosProductos7891517193555[[#This Row],[Descuento2]]),2)</f>
        <v>1.03</v>
      </c>
      <c r="M56" s="29" t="str">
        <f>+ListaPreciosProductos7891517193555[[#This Row],[Precio Neto]]&amp;" "&amp;ListaPreciosProductos7891517193555[[#This Row],[Columna2]]</f>
        <v>1,03 €/m2</v>
      </c>
    </row>
    <row r="57" spans="2:13" ht="30" customHeight="1" x14ac:dyDescent="0.35">
      <c r="B57" s="22" t="s">
        <v>124</v>
      </c>
      <c r="C57" s="23" t="s">
        <v>125</v>
      </c>
      <c r="D57" s="24" t="s">
        <v>126</v>
      </c>
      <c r="E57" s="24" t="s">
        <v>107</v>
      </c>
      <c r="F57" s="25" t="s">
        <v>21</v>
      </c>
      <c r="G57" s="38" t="s">
        <v>108</v>
      </c>
      <c r="H57" s="27" t="s">
        <v>127</v>
      </c>
      <c r="I57" s="28" t="str">
        <f>+MID(ListaPreciosProductos7891517193555[[#This Row],[Precio PVP]],1,5)</f>
        <v xml:space="preserve">2,80 </v>
      </c>
      <c r="J57" s="29" t="s">
        <v>24</v>
      </c>
      <c r="K57" s="30">
        <f t="shared" si="5"/>
        <v>0.43</v>
      </c>
      <c r="L57" s="31">
        <f>+ROUND(ListaPreciosProductos7891517193555[[#This Row],[Columna1]]*(1-ListaPreciosProductos7891517193555[[#This Row],[Descuento2]]),2)</f>
        <v>1.6</v>
      </c>
      <c r="M57" s="29" t="str">
        <f>+ListaPreciosProductos7891517193555[[#This Row],[Precio Neto]]&amp;" "&amp;ListaPreciosProductos7891517193555[[#This Row],[Columna2]]</f>
        <v>1,6 €/m2</v>
      </c>
    </row>
    <row r="58" spans="2:13" ht="30" customHeight="1" x14ac:dyDescent="0.35">
      <c r="B58" s="32" t="s">
        <v>128</v>
      </c>
      <c r="C58" s="23" t="s">
        <v>129</v>
      </c>
      <c r="D58" s="24" t="s">
        <v>130</v>
      </c>
      <c r="E58" s="24" t="s">
        <v>101</v>
      </c>
      <c r="F58" s="25" t="s">
        <v>21</v>
      </c>
      <c r="G58" s="38" t="s">
        <v>102</v>
      </c>
      <c r="H58" s="33" t="s">
        <v>127</v>
      </c>
      <c r="I58" s="28" t="str">
        <f>+MID(ListaPreciosProductos7891517193555[[#This Row],[Precio PVP]],1,5)</f>
        <v xml:space="preserve">2,80 </v>
      </c>
      <c r="J58" s="29" t="s">
        <v>24</v>
      </c>
      <c r="K58" s="30">
        <f t="shared" si="5"/>
        <v>0.43</v>
      </c>
      <c r="L58" s="31">
        <f>+ROUND(ListaPreciosProductos7891517193555[[#This Row],[Columna1]]*(1-ListaPreciosProductos7891517193555[[#This Row],[Descuento2]]),2)</f>
        <v>1.6</v>
      </c>
      <c r="M58" s="29" t="str">
        <f>+ListaPreciosProductos7891517193555[[#This Row],[Precio Neto]]&amp;" "&amp;ListaPreciosProductos7891517193555[[#This Row],[Columna2]]</f>
        <v>1,6 €/m2</v>
      </c>
    </row>
    <row r="59" spans="2:13" ht="30" customHeight="1" x14ac:dyDescent="0.35">
      <c r="B59" s="32" t="s">
        <v>131</v>
      </c>
      <c r="C59" s="23" t="s">
        <v>132</v>
      </c>
      <c r="D59" s="24" t="s">
        <v>133</v>
      </c>
      <c r="E59" s="24" t="s">
        <v>101</v>
      </c>
      <c r="F59" s="25" t="s">
        <v>21</v>
      </c>
      <c r="G59" s="38" t="s">
        <v>102</v>
      </c>
      <c r="H59" s="33" t="s">
        <v>134</v>
      </c>
      <c r="I59" s="28" t="str">
        <f>+MID(ListaPreciosProductos7891517193555[[#This Row],[Precio PVP]],1,5)</f>
        <v xml:space="preserve">2,50 </v>
      </c>
      <c r="J59" s="29" t="s">
        <v>24</v>
      </c>
      <c r="K59" s="30">
        <f t="shared" si="5"/>
        <v>0.43</v>
      </c>
      <c r="L59" s="31">
        <f>+ROUND(ListaPreciosProductos7891517193555[[#This Row],[Columna1]]*(1-ListaPreciosProductos7891517193555[[#This Row],[Descuento2]]),2)</f>
        <v>1.43</v>
      </c>
      <c r="M59" s="29" t="str">
        <f>+ListaPreciosProductos7891517193555[[#This Row],[Precio Neto]]&amp;" "&amp;ListaPreciosProductos7891517193555[[#This Row],[Columna2]]</f>
        <v>1,43 €/m2</v>
      </c>
    </row>
    <row r="60" spans="2:13" ht="30" customHeight="1" x14ac:dyDescent="0.35">
      <c r="B60" s="32" t="s">
        <v>135</v>
      </c>
      <c r="C60" s="23" t="s">
        <v>136</v>
      </c>
      <c r="D60" s="24" t="s">
        <v>137</v>
      </c>
      <c r="E60" s="24" t="s">
        <v>101</v>
      </c>
      <c r="F60" s="25" t="s">
        <v>21</v>
      </c>
      <c r="G60" s="38" t="s">
        <v>102</v>
      </c>
      <c r="H60" s="33" t="s">
        <v>138</v>
      </c>
      <c r="I60" s="28" t="str">
        <f>+MID(ListaPreciosProductos7891517193555[[#This Row],[Precio PVP]],1,5)</f>
        <v xml:space="preserve">2,10 </v>
      </c>
      <c r="J60" s="29" t="s">
        <v>24</v>
      </c>
      <c r="K60" s="30">
        <f t="shared" si="5"/>
        <v>0.43</v>
      </c>
      <c r="L60" s="31">
        <f>+ROUND(ListaPreciosProductos7891517193555[[#This Row],[Columna1]]*(1-ListaPreciosProductos7891517193555[[#This Row],[Descuento2]]),2)</f>
        <v>1.2</v>
      </c>
      <c r="M60" s="29" t="str">
        <f>+ListaPreciosProductos7891517193555[[#This Row],[Precio Neto]]&amp;" "&amp;ListaPreciosProductos7891517193555[[#This Row],[Columna2]]</f>
        <v>1,2 €/m2</v>
      </c>
    </row>
    <row r="61" spans="2:13" ht="11.25" customHeight="1" x14ac:dyDescent="0.35"/>
    <row r="62" spans="2:13" ht="22.5" customHeight="1" x14ac:dyDescent="0.35">
      <c r="B62" s="17" t="s">
        <v>139</v>
      </c>
      <c r="C62" s="17"/>
      <c r="D62" s="17"/>
      <c r="E62" s="15"/>
      <c r="F62" s="15"/>
      <c r="G62" s="16"/>
    </row>
    <row r="63" spans="2:13" ht="11.25" customHeight="1" x14ac:dyDescent="0.35">
      <c r="B63" s="15"/>
      <c r="C63" s="15"/>
      <c r="D63" s="15"/>
      <c r="E63" s="15"/>
      <c r="F63" s="15"/>
      <c r="G63" s="16"/>
    </row>
    <row r="64" spans="2:13" ht="27" customHeight="1" x14ac:dyDescent="0.35">
      <c r="B64" s="18" t="s">
        <v>5</v>
      </c>
      <c r="C64" s="18" t="s">
        <v>6</v>
      </c>
      <c r="D64" s="18" t="s">
        <v>7</v>
      </c>
      <c r="E64" s="18" t="s">
        <v>8</v>
      </c>
      <c r="F64" s="19" t="s">
        <v>9</v>
      </c>
      <c r="G64" s="20" t="s">
        <v>10</v>
      </c>
      <c r="H64" s="20" t="s">
        <v>11</v>
      </c>
      <c r="I64" s="18" t="s">
        <v>12</v>
      </c>
      <c r="J64" s="21" t="s">
        <v>13</v>
      </c>
      <c r="K64" s="21" t="s">
        <v>14</v>
      </c>
      <c r="L64" s="21" t="s">
        <v>15</v>
      </c>
      <c r="M64" s="21" t="s">
        <v>16</v>
      </c>
    </row>
    <row r="65" spans="2:13" ht="30" hidden="1" customHeight="1" x14ac:dyDescent="0.35">
      <c r="B65" s="22" t="s">
        <v>140</v>
      </c>
      <c r="C65" s="23" t="s">
        <v>141</v>
      </c>
      <c r="D65" s="24" t="s">
        <v>142</v>
      </c>
      <c r="E65" s="24" t="s">
        <v>143</v>
      </c>
      <c r="F65" s="25" t="s">
        <v>21</v>
      </c>
      <c r="G65" s="26" t="s">
        <v>144</v>
      </c>
      <c r="H65" s="45" t="s">
        <v>145</v>
      </c>
      <c r="I65" s="28" t="str">
        <f>+MID(ListaPreciosProductos789151719213757[[#This Row],[Precio PVP]],1,5)</f>
        <v xml:space="preserve">5,50 </v>
      </c>
      <c r="J65" s="29" t="s">
        <v>24</v>
      </c>
      <c r="K65" s="30">
        <f t="shared" ref="K65:K70" si="6">+$H$7</f>
        <v>0.43</v>
      </c>
      <c r="L65" s="31">
        <f>+ROUND(ListaPreciosProductos789151719213757[[#This Row],[Columna1]]*(1-ListaPreciosProductos789151719213757[[#This Row],[Descuento2]]),2)</f>
        <v>3.14</v>
      </c>
      <c r="M65" s="29" t="str">
        <f>+ListaPreciosProductos789151719213757[[#This Row],[Precio Neto]]&amp;" "&amp;ListaPreciosProductos789151719213757[[#This Row],[Columna2]]</f>
        <v>3,14 €/m2</v>
      </c>
    </row>
    <row r="66" spans="2:13" ht="31" customHeight="1" x14ac:dyDescent="0.35">
      <c r="B66" s="22" t="s">
        <v>146</v>
      </c>
      <c r="C66" s="23" t="s">
        <v>147</v>
      </c>
      <c r="D66" s="24" t="s">
        <v>148</v>
      </c>
      <c r="E66" s="24" t="s">
        <v>149</v>
      </c>
      <c r="F66" s="25" t="s">
        <v>21</v>
      </c>
      <c r="G66" s="26" t="s">
        <v>150</v>
      </c>
      <c r="H66" s="33" t="s">
        <v>41</v>
      </c>
      <c r="I66" s="28" t="str">
        <f>+MID(ListaPreciosProductos789151719213757[[#This Row],[Precio PVP]],1,5)</f>
        <v xml:space="preserve">0,90 </v>
      </c>
      <c r="J66" s="29" t="s">
        <v>24</v>
      </c>
      <c r="K66" s="30">
        <f t="shared" si="6"/>
        <v>0.43</v>
      </c>
      <c r="L66" s="31">
        <f>+ROUND(ListaPreciosProductos789151719213757[[#This Row],[Columna1]]*(1-ListaPreciosProductos789151719213757[[#This Row],[Descuento2]]),2)</f>
        <v>0.51</v>
      </c>
      <c r="M66" s="29" t="str">
        <f>+ListaPreciosProductos789151719213757[[#This Row],[Precio Neto]]&amp;" "&amp;ListaPreciosProductos789151719213757[[#This Row],[Columna2]]</f>
        <v>0,51 €/m2</v>
      </c>
    </row>
    <row r="67" spans="2:13" ht="31" customHeight="1" x14ac:dyDescent="0.35">
      <c r="B67" s="22" t="s">
        <v>151</v>
      </c>
      <c r="C67" s="23" t="s">
        <v>152</v>
      </c>
      <c r="D67" s="24" t="s">
        <v>153</v>
      </c>
      <c r="E67" s="24" t="s">
        <v>154</v>
      </c>
      <c r="F67" s="25" t="s">
        <v>21</v>
      </c>
      <c r="G67" s="26" t="s">
        <v>155</v>
      </c>
      <c r="H67" s="27" t="s">
        <v>90</v>
      </c>
      <c r="I67" s="28" t="str">
        <f>+MID(ListaPreciosProductos789151719213757[[#This Row],[Precio PVP]],1,5)</f>
        <v xml:space="preserve">0,95 </v>
      </c>
      <c r="J67" s="29" t="s">
        <v>24</v>
      </c>
      <c r="K67" s="30">
        <f t="shared" si="6"/>
        <v>0.43</v>
      </c>
      <c r="L67" s="29">
        <f>+ROUND(ListaPreciosProductos789151719213757[[#This Row],[Columna1]]*(1-ListaPreciosProductos789151719213757[[#This Row],[Descuento2]]),2)</f>
        <v>0.54</v>
      </c>
      <c r="M67" s="29" t="str">
        <f>+ListaPreciosProductos789151719213757[[#This Row],[Precio Neto]]&amp;" "&amp;ListaPreciosProductos789151719213757[[#This Row],[Columna2]]</f>
        <v>0,54 €/m2</v>
      </c>
    </row>
    <row r="68" spans="2:13" s="49" customFormat="1" ht="31" customHeight="1" x14ac:dyDescent="0.35">
      <c r="B68" s="46" t="s">
        <v>156</v>
      </c>
      <c r="C68" s="47" t="s">
        <v>157</v>
      </c>
      <c r="D68" s="37" t="s">
        <v>158</v>
      </c>
      <c r="E68" s="37" t="s">
        <v>159</v>
      </c>
      <c r="F68" s="25" t="s">
        <v>21</v>
      </c>
      <c r="G68" s="26" t="s">
        <v>160</v>
      </c>
      <c r="H68" s="33" t="s">
        <v>161</v>
      </c>
      <c r="I68" s="48" t="str">
        <f>+MID(ListaPreciosProductos789151719213757[[#This Row],[Precio PVP]],1,5)</f>
        <v xml:space="preserve">9,00 </v>
      </c>
      <c r="J68" s="29" t="s">
        <v>24</v>
      </c>
      <c r="K68" s="30">
        <f t="shared" si="6"/>
        <v>0.43</v>
      </c>
      <c r="L68" s="31">
        <f>+ROUND(ListaPreciosProductos789151719213757[[#This Row],[Columna1]]*(1-ListaPreciosProductos789151719213757[[#This Row],[Descuento2]]),2)</f>
        <v>5.13</v>
      </c>
      <c r="M68" s="29" t="str">
        <f>+ListaPreciosProductos789151719213757[[#This Row],[Precio Neto]]&amp;" "&amp;ListaPreciosProductos789151719213757[[#This Row],[Columna2]]</f>
        <v>5,13 €/m2</v>
      </c>
    </row>
    <row r="69" spans="2:13" ht="31" customHeight="1" x14ac:dyDescent="0.35">
      <c r="B69" s="32" t="s">
        <v>162</v>
      </c>
      <c r="C69" s="47" t="s">
        <v>163</v>
      </c>
      <c r="D69" s="24" t="s">
        <v>164</v>
      </c>
      <c r="E69" s="24" t="s">
        <v>165</v>
      </c>
      <c r="F69" s="25" t="s">
        <v>21</v>
      </c>
      <c r="G69" s="26" t="s">
        <v>166</v>
      </c>
      <c r="H69" s="33" t="s">
        <v>167</v>
      </c>
      <c r="I69" s="28" t="str">
        <f>+MID(ListaPreciosProductos789151719213757[[#This Row],[Precio PVP]],1,5)</f>
        <v xml:space="preserve">0,21 </v>
      </c>
      <c r="J69" s="29" t="s">
        <v>24</v>
      </c>
      <c r="K69" s="30">
        <f t="shared" si="6"/>
        <v>0.43</v>
      </c>
      <c r="L69" s="29">
        <f>+ROUND(ListaPreciosProductos789151719213757[[#This Row],[Columna1]]*(1-ListaPreciosProductos789151719213757[[#This Row],[Descuento2]]),2)</f>
        <v>0.12</v>
      </c>
      <c r="M69" s="29" t="str">
        <f>+ListaPreciosProductos789151719213757[[#This Row],[Precio Neto]]&amp;" "&amp;ListaPreciosProductos789151719213757[[#This Row],[Columna2]]</f>
        <v>0,12 €/m2</v>
      </c>
    </row>
    <row r="70" spans="2:13" ht="30" customHeight="1" x14ac:dyDescent="0.35">
      <c r="B70" s="50" t="s">
        <v>168</v>
      </c>
      <c r="C70" s="47" t="s">
        <v>169</v>
      </c>
      <c r="D70" s="37" t="s">
        <v>170</v>
      </c>
      <c r="E70" s="37" t="s">
        <v>165</v>
      </c>
      <c r="F70" s="25" t="s">
        <v>21</v>
      </c>
      <c r="G70" s="26" t="s">
        <v>166</v>
      </c>
      <c r="H70" s="33" t="s">
        <v>171</v>
      </c>
      <c r="I70" s="28" t="str">
        <f>+MID(ListaPreciosProductos789151719213757[[#This Row],[Precio PVP]],1,5)</f>
        <v xml:space="preserve">0,44 </v>
      </c>
      <c r="J70" s="29" t="s">
        <v>24</v>
      </c>
      <c r="K70" s="30">
        <f t="shared" si="6"/>
        <v>0.43</v>
      </c>
      <c r="L70" s="29">
        <f>+ROUND(ListaPreciosProductos789151719213757[[#This Row],[Columna1]]*(1-ListaPreciosProductos789151719213757[[#This Row],[Descuento2]]),2)</f>
        <v>0.25</v>
      </c>
      <c r="M70" s="29" t="str">
        <f>+ListaPreciosProductos789151719213757[[#This Row],[Precio Neto]]&amp;" "&amp;ListaPreciosProductos789151719213757[[#This Row],[Columna2]]</f>
        <v>0,25 €/m2</v>
      </c>
    </row>
    <row r="71" spans="2:13" s="53" customFormat="1" ht="30" customHeight="1" x14ac:dyDescent="0.35">
      <c r="B71" s="51" t="s">
        <v>172</v>
      </c>
      <c r="C71" s="51"/>
      <c r="D71" s="51"/>
      <c r="E71" s="51"/>
      <c r="F71" s="51"/>
      <c r="G71" s="51"/>
      <c r="H71" s="51"/>
      <c r="I71" s="52"/>
    </row>
    <row r="72" spans="2:13" s="53" customFormat="1" ht="3" customHeight="1" x14ac:dyDescent="0.35">
      <c r="B72" s="51"/>
      <c r="C72" s="51"/>
      <c r="D72" s="51"/>
      <c r="E72" s="51"/>
      <c r="F72" s="51"/>
      <c r="G72" s="51"/>
      <c r="H72" s="51"/>
      <c r="I72" s="52"/>
    </row>
    <row r="73" spans="2:13" s="53" customFormat="1" ht="3" customHeight="1" x14ac:dyDescent="0.35">
      <c r="B73" s="52"/>
      <c r="C73" s="52"/>
      <c r="D73" s="52"/>
      <c r="E73" s="52"/>
      <c r="F73" s="52"/>
      <c r="G73" s="52"/>
      <c r="H73" s="52"/>
      <c r="I73" s="52"/>
    </row>
    <row r="74" spans="2:13" s="53" customFormat="1" ht="3" customHeight="1" x14ac:dyDescent="0.35">
      <c r="B74" s="52"/>
      <c r="C74" s="52"/>
      <c r="D74" s="52"/>
      <c r="E74" s="52"/>
      <c r="F74" s="52"/>
      <c r="G74" s="52"/>
      <c r="H74" s="52"/>
      <c r="I74" s="52"/>
    </row>
    <row r="75" spans="2:13" ht="31.5" customHeight="1" x14ac:dyDescent="0.35">
      <c r="C75" s="54" t="s">
        <v>173</v>
      </c>
      <c r="D75" s="54"/>
      <c r="E75" s="54"/>
      <c r="F75" s="54"/>
      <c r="G75" s="54"/>
    </row>
    <row r="76" spans="2:13" ht="18.75" customHeight="1" x14ac:dyDescent="0.35">
      <c r="C76" s="54"/>
      <c r="D76" s="54"/>
      <c r="E76" s="54"/>
      <c r="F76" s="54"/>
      <c r="G76" s="54"/>
    </row>
    <row r="77" spans="2:13" s="53" customFormat="1" ht="24.75" customHeight="1" x14ac:dyDescent="0.35">
      <c r="B77" s="55" t="s">
        <v>174</v>
      </c>
      <c r="C77" s="55"/>
      <c r="D77" s="55"/>
      <c r="E77" s="55"/>
      <c r="F77" s="55"/>
      <c r="G77" s="55"/>
      <c r="H77" s="55"/>
      <c r="I77" s="52"/>
    </row>
    <row r="78" spans="2:13" s="53" customFormat="1" ht="24.75" customHeight="1" x14ac:dyDescent="0.35">
      <c r="B78" s="55"/>
      <c r="C78" s="55"/>
      <c r="D78" s="55"/>
      <c r="E78" s="55"/>
      <c r="F78" s="55"/>
      <c r="G78" s="55"/>
      <c r="H78" s="55"/>
      <c r="I78" s="52"/>
    </row>
    <row r="79" spans="2:13" s="53" customFormat="1" ht="24.75" customHeight="1" x14ac:dyDescent="0.35">
      <c r="B79" s="55"/>
      <c r="C79" s="55"/>
      <c r="D79" s="55"/>
      <c r="E79" s="55"/>
      <c r="F79" s="55"/>
      <c r="G79" s="55"/>
      <c r="H79" s="55"/>
      <c r="I79" s="52"/>
    </row>
    <row r="80" spans="2:13" s="53" customFormat="1" ht="24.75" customHeight="1" x14ac:dyDescent="0.35">
      <c r="B80" s="55"/>
      <c r="C80" s="55"/>
      <c r="D80" s="55"/>
      <c r="E80" s="55"/>
      <c r="F80" s="55"/>
      <c r="G80" s="55"/>
      <c r="H80" s="55"/>
      <c r="I80" s="52"/>
    </row>
    <row r="81" spans="2:9" s="53" customFormat="1" ht="24.75" customHeight="1" x14ac:dyDescent="0.35">
      <c r="B81" s="55"/>
      <c r="C81" s="55"/>
      <c r="D81" s="55"/>
      <c r="E81" s="55"/>
      <c r="F81" s="55"/>
      <c r="G81" s="55"/>
      <c r="H81" s="55"/>
      <c r="I81" s="52"/>
    </row>
    <row r="82" spans="2:9" s="53" customFormat="1" ht="19.5" customHeight="1" x14ac:dyDescent="0.35">
      <c r="B82" s="55"/>
      <c r="C82" s="55"/>
      <c r="D82" s="55"/>
      <c r="E82" s="55"/>
      <c r="F82" s="55"/>
      <c r="G82" s="55"/>
      <c r="H82" s="55"/>
      <c r="I82" s="52"/>
    </row>
    <row r="83" spans="2:9" s="53" customFormat="1" ht="19.5" customHeight="1" x14ac:dyDescent="0.35">
      <c r="B83" s="55"/>
      <c r="C83" s="55"/>
      <c r="D83" s="55"/>
      <c r="E83" s="55"/>
      <c r="F83" s="55"/>
      <c r="G83" s="55"/>
      <c r="H83" s="55"/>
      <c r="I83" s="52"/>
    </row>
    <row r="84" spans="2:9" s="53" customFormat="1" ht="19.5" customHeight="1" x14ac:dyDescent="0.35">
      <c r="B84" s="55"/>
      <c r="C84" s="55"/>
      <c r="D84" s="55"/>
      <c r="E84" s="55"/>
      <c r="F84" s="55"/>
      <c r="G84" s="55"/>
      <c r="H84" s="55"/>
      <c r="I84" s="52"/>
    </row>
    <row r="85" spans="2:9" s="53" customFormat="1" ht="19.5" customHeight="1" x14ac:dyDescent="0.35">
      <c r="B85" s="55"/>
      <c r="C85" s="55"/>
      <c r="D85" s="55"/>
      <c r="E85" s="55"/>
      <c r="F85" s="55"/>
      <c r="G85" s="55"/>
      <c r="H85" s="55"/>
      <c r="I85" s="52"/>
    </row>
    <row r="86" spans="2:9" s="53" customFormat="1" ht="19.5" customHeight="1" x14ac:dyDescent="0.35">
      <c r="B86" s="55"/>
      <c r="C86" s="55"/>
      <c r="D86" s="55"/>
      <c r="E86" s="55"/>
      <c r="F86" s="55"/>
      <c r="G86" s="55"/>
      <c r="H86" s="55"/>
      <c r="I86" s="52"/>
    </row>
    <row r="87" spans="2:9" s="53" customFormat="1" ht="19.5" customHeight="1" x14ac:dyDescent="0.35">
      <c r="B87" s="55"/>
      <c r="C87" s="55"/>
      <c r="D87" s="55"/>
      <c r="E87" s="55"/>
      <c r="F87" s="55"/>
      <c r="G87" s="55"/>
      <c r="H87" s="55"/>
      <c r="I87" s="52"/>
    </row>
    <row r="88" spans="2:9" s="53" customFormat="1" ht="19.5" customHeight="1" x14ac:dyDescent="0.35">
      <c r="B88" s="55"/>
      <c r="C88" s="55"/>
      <c r="D88" s="55"/>
      <c r="E88" s="55"/>
      <c r="F88" s="55"/>
      <c r="G88" s="55"/>
      <c r="H88" s="55"/>
      <c r="I88" s="52"/>
    </row>
    <row r="89" spans="2:9" s="53" customFormat="1" ht="19.5" customHeight="1" x14ac:dyDescent="0.35">
      <c r="B89" s="55"/>
      <c r="C89" s="55"/>
      <c r="D89" s="55"/>
      <c r="E89" s="55"/>
      <c r="F89" s="55"/>
      <c r="G89" s="55"/>
      <c r="H89" s="55"/>
      <c r="I89" s="52"/>
    </row>
    <row r="90" spans="2:9" s="53" customFormat="1" ht="19.5" customHeight="1" x14ac:dyDescent="0.35">
      <c r="B90" s="55"/>
      <c r="C90" s="55"/>
      <c r="D90" s="55"/>
      <c r="E90" s="55"/>
      <c r="F90" s="55"/>
      <c r="G90" s="55"/>
      <c r="H90" s="55"/>
      <c r="I90" s="52"/>
    </row>
    <row r="91" spans="2:9" s="53" customFormat="1" ht="3" customHeight="1" x14ac:dyDescent="0.35">
      <c r="B91" s="52"/>
      <c r="C91" s="52"/>
      <c r="D91" s="52"/>
      <c r="E91" s="52"/>
      <c r="F91" s="52"/>
      <c r="G91" s="52"/>
      <c r="H91" s="52"/>
      <c r="I91" s="52"/>
    </row>
    <row r="92" spans="2:9" ht="31.5" customHeight="1" x14ac:dyDescent="0.35">
      <c r="C92" s="54" t="s">
        <v>175</v>
      </c>
      <c r="D92" s="54"/>
      <c r="E92" s="54"/>
      <c r="F92" s="54"/>
      <c r="G92" s="54"/>
    </row>
    <row r="93" spans="2:9" ht="18.75" customHeight="1" x14ac:dyDescent="0.35">
      <c r="C93" s="54"/>
      <c r="D93" s="54"/>
      <c r="E93" s="54"/>
      <c r="F93" s="54"/>
      <c r="G93" s="54"/>
    </row>
    <row r="94" spans="2:9" ht="18.75" customHeight="1" x14ac:dyDescent="0.35"/>
    <row r="95" spans="2:9" ht="18.75" customHeight="1" x14ac:dyDescent="0.35">
      <c r="B95" s="55" t="s">
        <v>176</v>
      </c>
      <c r="C95" s="55"/>
      <c r="D95" s="55"/>
      <c r="E95" s="55"/>
      <c r="F95" s="55"/>
      <c r="G95" s="55"/>
      <c r="H95" s="55"/>
      <c r="I95" s="56"/>
    </row>
    <row r="96" spans="2:9" ht="18.75" customHeight="1" x14ac:dyDescent="0.35">
      <c r="B96" s="55"/>
      <c r="C96" s="55"/>
      <c r="D96" s="55"/>
      <c r="E96" s="55"/>
      <c r="F96" s="55"/>
      <c r="G96" s="55"/>
      <c r="H96" s="55"/>
      <c r="I96" s="56"/>
    </row>
    <row r="97" spans="2:9" s="57" customFormat="1" ht="24" customHeight="1" x14ac:dyDescent="0.35">
      <c r="B97" s="55"/>
      <c r="C97" s="55"/>
      <c r="D97" s="55"/>
      <c r="E97" s="55"/>
      <c r="F97" s="55"/>
      <c r="G97" s="55"/>
      <c r="H97" s="55"/>
      <c r="I97" s="56"/>
    </row>
    <row r="98" spans="2:9" s="57" customFormat="1" ht="10" customHeight="1" x14ac:dyDescent="0.35">
      <c r="B98" s="55"/>
      <c r="C98" s="55"/>
      <c r="D98" s="55"/>
      <c r="E98" s="55"/>
      <c r="F98" s="55"/>
      <c r="G98" s="55"/>
      <c r="H98" s="55"/>
      <c r="I98" s="56"/>
    </row>
    <row r="99" spans="2:9" s="57" customFormat="1" ht="10" customHeight="1" x14ac:dyDescent="0.35">
      <c r="B99" s="55"/>
      <c r="C99" s="55"/>
      <c r="D99" s="55"/>
      <c r="E99" s="55"/>
      <c r="F99" s="55"/>
      <c r="G99" s="55"/>
      <c r="H99" s="55"/>
      <c r="I99" s="56"/>
    </row>
    <row r="100" spans="2:9" s="57" customFormat="1" ht="10" customHeight="1" x14ac:dyDescent="0.35">
      <c r="B100" s="55"/>
      <c r="C100" s="55"/>
      <c r="D100" s="55"/>
      <c r="E100" s="55"/>
      <c r="F100" s="55"/>
      <c r="G100" s="55"/>
      <c r="H100" s="55"/>
      <c r="I100" s="56"/>
    </row>
    <row r="101" spans="2:9" s="57" customFormat="1" ht="18.5" x14ac:dyDescent="0.35">
      <c r="B101" s="55"/>
      <c r="C101" s="55"/>
      <c r="D101" s="55"/>
      <c r="E101" s="55"/>
      <c r="F101" s="55"/>
      <c r="G101" s="55"/>
      <c r="H101" s="55"/>
      <c r="I101" s="56"/>
    </row>
    <row r="102" spans="2:9" ht="15" customHeight="1" x14ac:dyDescent="0.35">
      <c r="B102" s="55"/>
      <c r="C102" s="55"/>
      <c r="D102" s="55"/>
      <c r="E102" s="55"/>
      <c r="F102" s="55"/>
      <c r="G102" s="55"/>
      <c r="H102" s="55"/>
      <c r="I102" s="56"/>
    </row>
    <row r="103" spans="2:9" ht="30" customHeight="1" x14ac:dyDescent="0.35">
      <c r="B103" s="55"/>
      <c r="C103" s="55"/>
      <c r="D103" s="55"/>
      <c r="E103" s="55"/>
      <c r="F103" s="55"/>
      <c r="G103" s="55"/>
      <c r="H103" s="55"/>
      <c r="I103" s="56"/>
    </row>
    <row r="104" spans="2:9" ht="30" customHeight="1" x14ac:dyDescent="0.35">
      <c r="B104" s="55"/>
      <c r="C104" s="55"/>
      <c r="D104" s="55"/>
      <c r="E104" s="55"/>
      <c r="F104" s="55"/>
      <c r="G104" s="55"/>
      <c r="H104" s="55"/>
      <c r="I104" s="56"/>
    </row>
    <row r="105" spans="2:9" ht="30" customHeight="1" x14ac:dyDescent="0.35">
      <c r="B105" s="55"/>
      <c r="C105" s="55"/>
      <c r="D105" s="55"/>
      <c r="E105" s="55"/>
      <c r="F105" s="55"/>
      <c r="G105" s="55"/>
      <c r="H105" s="55"/>
      <c r="I105" s="56"/>
    </row>
    <row r="106" spans="2:9" ht="30" customHeight="1" x14ac:dyDescent="0.35">
      <c r="B106" s="55"/>
      <c r="C106" s="55"/>
      <c r="D106" s="55"/>
      <c r="E106" s="55"/>
      <c r="F106" s="55"/>
      <c r="G106" s="55"/>
      <c r="H106" s="55"/>
      <c r="I106" s="56"/>
    </row>
    <row r="107" spans="2:9" ht="30" customHeight="1" x14ac:dyDescent="0.35">
      <c r="B107" s="55"/>
      <c r="C107" s="55"/>
      <c r="D107" s="55"/>
      <c r="E107" s="55"/>
      <c r="F107" s="55"/>
      <c r="G107" s="55"/>
      <c r="H107" s="55"/>
      <c r="I107" s="56"/>
    </row>
    <row r="108" spans="2:9" ht="30" customHeight="1" x14ac:dyDescent="0.35">
      <c r="B108" s="55"/>
      <c r="C108" s="55"/>
      <c r="D108" s="55"/>
      <c r="E108" s="55"/>
      <c r="F108" s="55"/>
      <c r="G108" s="55"/>
      <c r="H108" s="55"/>
      <c r="I108" s="56"/>
    </row>
    <row r="109" spans="2:9" ht="30" customHeight="1" x14ac:dyDescent="0.35">
      <c r="B109" s="55"/>
      <c r="C109" s="55"/>
      <c r="D109" s="55"/>
      <c r="E109" s="55"/>
      <c r="F109" s="55"/>
      <c r="G109" s="55"/>
      <c r="H109" s="55"/>
      <c r="I109" s="56"/>
    </row>
    <row r="110" spans="2:9" ht="30" customHeight="1" x14ac:dyDescent="0.35">
      <c r="B110" s="55"/>
      <c r="C110" s="55"/>
      <c r="D110" s="55"/>
      <c r="E110" s="55"/>
      <c r="F110" s="55"/>
      <c r="G110" s="55"/>
      <c r="H110" s="55"/>
      <c r="I110" s="56"/>
    </row>
    <row r="111" spans="2:9" ht="30" customHeight="1" x14ac:dyDescent="0.35">
      <c r="B111" s="55"/>
      <c r="C111" s="55"/>
      <c r="D111" s="55"/>
      <c r="E111" s="55"/>
      <c r="F111" s="55"/>
      <c r="G111" s="55"/>
      <c r="H111" s="55"/>
      <c r="I111" s="56"/>
    </row>
    <row r="112" spans="2:9" ht="30" customHeight="1" x14ac:dyDescent="0.35">
      <c r="B112" s="55"/>
      <c r="C112" s="55"/>
      <c r="D112" s="55"/>
      <c r="E112" s="55"/>
      <c r="F112" s="55"/>
      <c r="G112" s="55"/>
      <c r="H112" s="55"/>
      <c r="I112" s="56"/>
    </row>
    <row r="113" spans="2:9" ht="30" customHeight="1" x14ac:dyDescent="0.35">
      <c r="B113" s="55"/>
      <c r="C113" s="55"/>
      <c r="D113" s="55"/>
      <c r="E113" s="55"/>
      <c r="F113" s="55"/>
      <c r="G113" s="55"/>
      <c r="H113" s="55"/>
      <c r="I113" s="56"/>
    </row>
    <row r="114" spans="2:9" ht="30" customHeight="1" x14ac:dyDescent="0.35">
      <c r="B114" s="55"/>
      <c r="C114" s="55"/>
      <c r="D114" s="55"/>
      <c r="E114" s="55"/>
      <c r="F114" s="55"/>
      <c r="G114" s="55"/>
      <c r="H114" s="55"/>
      <c r="I114" s="56"/>
    </row>
    <row r="115" spans="2:9" ht="30" customHeight="1" x14ac:dyDescent="0.35">
      <c r="B115" s="55"/>
      <c r="C115" s="55"/>
      <c r="D115" s="55"/>
      <c r="E115" s="55"/>
      <c r="F115" s="55"/>
      <c r="G115" s="55"/>
      <c r="H115" s="55"/>
      <c r="I115" s="56"/>
    </row>
    <row r="116" spans="2:9" ht="30" customHeight="1" x14ac:dyDescent="0.35">
      <c r="B116" s="55"/>
      <c r="C116" s="55"/>
      <c r="D116" s="55"/>
      <c r="E116" s="55"/>
      <c r="F116" s="55"/>
      <c r="G116" s="55"/>
      <c r="H116" s="55"/>
      <c r="I116" s="56"/>
    </row>
    <row r="117" spans="2:9" ht="30" customHeight="1" x14ac:dyDescent="0.35">
      <c r="B117" s="55"/>
      <c r="C117" s="55"/>
      <c r="D117" s="55"/>
      <c r="E117" s="55"/>
      <c r="F117" s="55"/>
      <c r="G117" s="55"/>
      <c r="H117" s="55"/>
      <c r="I117" s="56"/>
    </row>
    <row r="118" spans="2:9" ht="30" customHeight="1" x14ac:dyDescent="0.35">
      <c r="B118" s="55"/>
      <c r="C118" s="55"/>
      <c r="D118" s="55"/>
      <c r="E118" s="55"/>
      <c r="F118" s="55"/>
      <c r="G118" s="55"/>
      <c r="H118" s="55"/>
      <c r="I118" s="56"/>
    </row>
    <row r="119" spans="2:9" ht="30" customHeight="1" x14ac:dyDescent="0.35">
      <c r="B119" s="55"/>
      <c r="C119" s="55"/>
      <c r="D119" s="55"/>
      <c r="E119" s="55"/>
      <c r="F119" s="55"/>
      <c r="G119" s="55"/>
      <c r="H119" s="55"/>
      <c r="I119" s="56"/>
    </row>
    <row r="120" spans="2:9" ht="30" customHeight="1" x14ac:dyDescent="0.35">
      <c r="B120" s="55"/>
      <c r="C120" s="55"/>
      <c r="D120" s="55"/>
      <c r="E120" s="55"/>
      <c r="F120" s="55"/>
      <c r="G120" s="55"/>
      <c r="H120" s="55"/>
      <c r="I120" s="56"/>
    </row>
    <row r="121" spans="2:9" ht="30" customHeight="1" x14ac:dyDescent="0.35">
      <c r="B121" s="55"/>
      <c r="C121" s="55"/>
      <c r="D121" s="55"/>
      <c r="E121" s="55"/>
      <c r="F121" s="55"/>
      <c r="G121" s="55"/>
      <c r="H121" s="55"/>
      <c r="I121" s="56"/>
    </row>
    <row r="122" spans="2:9" ht="30" customHeight="1" x14ac:dyDescent="0.35">
      <c r="B122" s="55"/>
      <c r="C122" s="55"/>
      <c r="D122" s="55"/>
      <c r="E122" s="55"/>
      <c r="F122" s="55"/>
      <c r="G122" s="55"/>
      <c r="H122" s="55"/>
      <c r="I122" s="56"/>
    </row>
    <row r="123" spans="2:9" ht="30" customHeight="1" x14ac:dyDescent="0.35">
      <c r="B123" s="55"/>
      <c r="C123" s="55"/>
      <c r="D123" s="55"/>
      <c r="E123" s="55"/>
      <c r="F123" s="55"/>
      <c r="G123" s="55"/>
      <c r="H123" s="55"/>
      <c r="I123" s="56"/>
    </row>
    <row r="124" spans="2:9" ht="30" customHeight="1" x14ac:dyDescent="0.35">
      <c r="B124" s="55"/>
      <c r="C124" s="55"/>
      <c r="D124" s="55"/>
      <c r="E124" s="55"/>
      <c r="F124" s="55"/>
      <c r="G124" s="55"/>
      <c r="H124" s="55"/>
      <c r="I124" s="56"/>
    </row>
    <row r="125" spans="2:9" ht="30" customHeight="1" x14ac:dyDescent="0.35">
      <c r="B125" s="55"/>
      <c r="C125" s="55"/>
      <c r="D125" s="55"/>
      <c r="E125" s="55"/>
      <c r="F125" s="55"/>
      <c r="G125" s="55"/>
      <c r="H125" s="55"/>
      <c r="I125" s="56"/>
    </row>
    <row r="126" spans="2:9" ht="30" customHeight="1" x14ac:dyDescent="0.35">
      <c r="B126" s="55"/>
      <c r="C126" s="55"/>
      <c r="D126" s="55"/>
      <c r="E126" s="55"/>
      <c r="F126" s="55"/>
      <c r="G126" s="55"/>
      <c r="H126" s="55"/>
      <c r="I126" s="56"/>
    </row>
    <row r="127" spans="2:9" ht="30" customHeight="1" x14ac:dyDescent="0.35">
      <c r="B127" s="55"/>
      <c r="C127" s="55"/>
      <c r="D127" s="55"/>
      <c r="E127" s="55"/>
      <c r="F127" s="55"/>
      <c r="G127" s="55"/>
      <c r="H127" s="55"/>
      <c r="I127" s="56"/>
    </row>
    <row r="128" spans="2:9" ht="30" customHeight="1" x14ac:dyDescent="0.35">
      <c r="B128" s="55"/>
      <c r="C128" s="55"/>
      <c r="D128" s="55"/>
      <c r="E128" s="55"/>
      <c r="F128" s="55"/>
      <c r="G128" s="55"/>
      <c r="H128" s="55"/>
      <c r="I128" s="56"/>
    </row>
    <row r="129" spans="2:9" ht="30" customHeight="1" x14ac:dyDescent="0.35">
      <c r="B129" s="55"/>
      <c r="C129" s="55"/>
      <c r="D129" s="55"/>
      <c r="E129" s="55"/>
      <c r="F129" s="55"/>
      <c r="G129" s="55"/>
      <c r="H129" s="55"/>
      <c r="I129" s="56"/>
    </row>
    <row r="130" spans="2:9" ht="30" customHeight="1" x14ac:dyDescent="0.35">
      <c r="B130" s="55"/>
      <c r="C130" s="55"/>
      <c r="D130" s="55"/>
      <c r="E130" s="55"/>
      <c r="F130" s="55"/>
      <c r="G130" s="55"/>
      <c r="H130" s="55"/>
      <c r="I130" s="56"/>
    </row>
    <row r="131" spans="2:9" ht="30" customHeight="1" x14ac:dyDescent="0.35">
      <c r="B131" s="55"/>
      <c r="C131" s="55"/>
      <c r="D131" s="55"/>
      <c r="E131" s="55"/>
      <c r="F131" s="55"/>
      <c r="G131" s="55"/>
      <c r="H131" s="55"/>
      <c r="I131" s="56"/>
    </row>
    <row r="132" spans="2:9" ht="30" customHeight="1" x14ac:dyDescent="0.35">
      <c r="B132" s="55"/>
      <c r="C132" s="55"/>
      <c r="D132" s="55"/>
      <c r="E132" s="55"/>
      <c r="F132" s="55"/>
      <c r="G132" s="55"/>
      <c r="H132" s="55"/>
      <c r="I132" s="56"/>
    </row>
    <row r="133" spans="2:9" ht="30" customHeight="1" x14ac:dyDescent="0.35">
      <c r="B133" s="55"/>
      <c r="C133" s="55"/>
      <c r="D133" s="55"/>
      <c r="E133" s="55"/>
      <c r="F133" s="55"/>
      <c r="G133" s="55"/>
      <c r="H133" s="55"/>
      <c r="I133" s="56"/>
    </row>
    <row r="134" spans="2:9" ht="30" customHeight="1" x14ac:dyDescent="0.35">
      <c r="B134" s="55"/>
      <c r="C134" s="55"/>
      <c r="D134" s="55"/>
      <c r="E134" s="55"/>
      <c r="F134" s="55"/>
      <c r="G134" s="55"/>
      <c r="H134" s="55"/>
      <c r="I134" s="56"/>
    </row>
    <row r="135" spans="2:9" ht="30" customHeight="1" x14ac:dyDescent="0.35">
      <c r="B135" s="55"/>
      <c r="C135" s="55"/>
      <c r="D135" s="55"/>
      <c r="E135" s="55"/>
      <c r="F135" s="55"/>
      <c r="G135" s="55"/>
      <c r="H135" s="55"/>
      <c r="I135" s="56"/>
    </row>
    <row r="136" spans="2:9" ht="30" customHeight="1" x14ac:dyDescent="0.35">
      <c r="B136" s="55"/>
      <c r="C136" s="55"/>
      <c r="D136" s="55"/>
      <c r="E136" s="55"/>
      <c r="F136" s="55"/>
      <c r="G136" s="55"/>
      <c r="H136" s="55"/>
      <c r="I136" s="56"/>
    </row>
    <row r="137" spans="2:9" ht="30" customHeight="1" x14ac:dyDescent="0.35">
      <c r="B137" s="55"/>
      <c r="C137" s="55"/>
      <c r="D137" s="55"/>
      <c r="E137" s="55"/>
      <c r="F137" s="55"/>
      <c r="G137" s="55"/>
      <c r="H137" s="55"/>
      <c r="I137" s="56"/>
    </row>
    <row r="138" spans="2:9" ht="30" customHeight="1" x14ac:dyDescent="0.35">
      <c r="B138" s="55"/>
      <c r="C138" s="55"/>
      <c r="D138" s="55"/>
      <c r="E138" s="55"/>
      <c r="F138" s="55"/>
      <c r="G138" s="55"/>
      <c r="H138" s="55"/>
      <c r="I138" s="56"/>
    </row>
    <row r="139" spans="2:9" ht="30" customHeight="1" x14ac:dyDescent="0.35">
      <c r="B139" s="55"/>
      <c r="C139" s="55"/>
      <c r="D139" s="55"/>
      <c r="E139" s="55"/>
      <c r="F139" s="55"/>
      <c r="G139" s="55"/>
      <c r="H139" s="55"/>
      <c r="I139" s="56"/>
    </row>
    <row r="140" spans="2:9" ht="30" customHeight="1" x14ac:dyDescent="0.35">
      <c r="B140" s="55"/>
      <c r="C140" s="55"/>
      <c r="D140" s="55"/>
      <c r="E140" s="55"/>
      <c r="F140" s="55"/>
      <c r="G140" s="55"/>
      <c r="H140" s="55"/>
      <c r="I140" s="56"/>
    </row>
    <row r="141" spans="2:9" ht="30" customHeight="1" x14ac:dyDescent="0.35">
      <c r="B141" s="55"/>
      <c r="C141" s="55"/>
      <c r="D141" s="55"/>
      <c r="E141" s="55"/>
      <c r="F141" s="55"/>
      <c r="G141" s="55"/>
      <c r="H141" s="55"/>
      <c r="I141" s="56"/>
    </row>
    <row r="142" spans="2:9" ht="30" customHeight="1" x14ac:dyDescent="0.35">
      <c r="B142" s="55"/>
      <c r="C142" s="55"/>
      <c r="D142" s="55"/>
      <c r="E142" s="55"/>
      <c r="F142" s="55"/>
      <c r="G142" s="55"/>
      <c r="H142" s="55"/>
      <c r="I142" s="56"/>
    </row>
    <row r="143" spans="2:9" ht="30" customHeight="1" x14ac:dyDescent="0.35">
      <c r="B143" s="55"/>
      <c r="C143" s="55"/>
      <c r="D143" s="55"/>
      <c r="E143" s="55"/>
      <c r="F143" s="55"/>
      <c r="G143" s="55"/>
      <c r="H143" s="55"/>
      <c r="I143" s="56"/>
    </row>
    <row r="144" spans="2:9" ht="30" customHeight="1" x14ac:dyDescent="0.35">
      <c r="B144" s="55"/>
      <c r="C144" s="55"/>
      <c r="D144" s="55"/>
      <c r="E144" s="55"/>
      <c r="F144" s="55"/>
      <c r="G144" s="55"/>
      <c r="H144" s="55"/>
      <c r="I144" s="56"/>
    </row>
  </sheetData>
  <sheetProtection formatCells="0" formatColumns="0" formatRows="0" insertColumns="0" insertRows="0" insertHyperlinks="0" deleteColumns="0" deleteRows="0" sort="0" autoFilter="0" pivotTables="0"/>
  <mergeCells count="17">
    <mergeCell ref="B71:H72"/>
    <mergeCell ref="C75:G76"/>
    <mergeCell ref="B77:H90"/>
    <mergeCell ref="C92:G93"/>
    <mergeCell ref="B95:H144"/>
    <mergeCell ref="B18:D18"/>
    <mergeCell ref="B25:D25"/>
    <mergeCell ref="B34:D34"/>
    <mergeCell ref="B41:D41"/>
    <mergeCell ref="B53:D53"/>
    <mergeCell ref="B62:D62"/>
    <mergeCell ref="D2:G3"/>
    <mergeCell ref="D4:G4"/>
    <mergeCell ref="D5:G5"/>
    <mergeCell ref="D6:G6"/>
    <mergeCell ref="B8:F8"/>
    <mergeCell ref="B12:D12"/>
  </mergeCells>
  <dataValidations count="11">
    <dataValidation allowBlank="1" showErrorMessage="1" sqref="A6" xr:uid="{BAA6677F-63FB-4E18-AC10-44241A4D81C7}"/>
    <dataValidation allowBlank="1" showInputMessage="1" showErrorMessage="1" prompt="Escriba los números de teléfono y fax de la empresa en esta celda." sqref="B3:B5" xr:uid="{867FB3AD-491C-486D-B603-4FF36F4DD8F2}"/>
    <dataValidation allowBlank="1" showInputMessage="1" showErrorMessage="1" prompt="Escriba el nombre del producto en esta columna, debajo de este encabezado. Use los filtros del encabezado para buscar entradas específicas." sqref="B14 B35 B42 B20 B55 B27 B64" xr:uid="{DFB88C30-4B53-43EC-8882-24E7D726ADF3}"/>
    <dataValidation allowBlank="1" showInputMessage="1" showErrorMessage="1" prompt="Escriba el nombre en esta columna, debajo de este encabezado." sqref="C14 C35 C42 C20 C55 C27 C64" xr:uid="{8A36C4A0-1EF2-4C49-BCBA-171FB8203679}"/>
    <dataValidation allowBlank="1" showInputMessage="1" showErrorMessage="1" prompt="Escriba la descripción en esta columna, debajo de este encabezado." sqref="D14:G14 D35:G35 D42:G42 D20:G20 D55:G55 D27:G27 D64:G64" xr:uid="{279E8935-1DEB-4465-B09C-A15748E2E7CC}"/>
    <dataValidation allowBlank="1" showInputMessage="1" showErrorMessage="1" prompt="Escriba el precio al por menor por unidad en esta columna, debajo de este encabezado." sqref="H55:I55 H27:I27 H35:I35 H14:I14 H42:I42 H20:I20 H64:I64" xr:uid="{813C8C37-2C77-4134-95EC-D08B6911402D}"/>
    <dataValidation allowBlank="1" showInputMessage="1" showErrorMessage="1" prompt="Escriba el nombre, la dirección, la ciudad, el estado o la provincia y el código postal de la empresa en esta celda." sqref="B1:B2" xr:uid="{8ED6D77A-4191-457B-8522-C70A002FF841}"/>
    <dataValidation allowBlank="1" showInputMessage="1" showErrorMessage="1" prompt="Escriba la dirección web de la empresa en esta celda." sqref="B6" xr:uid="{4F87EC1B-F0D4-4CFF-816B-AC19E5EF4348}"/>
    <dataValidation allowBlank="1" showInputMessage="1" showErrorMessage="1" prompt="El título de esta hoja de cálculo se encuentra en esta celda." sqref="B7" xr:uid="{9007FFD0-3597-42AF-9AA3-5FB519059FA3}"/>
    <dataValidation allowBlank="1" showInputMessage="1" showErrorMessage="1" prompt="Escriba la fecha de la última actualización en la celda de la derecha y la información de los productos en la tabla siguiente." sqref="B8:B13 G18:G19 B34 G34 B18:B19 B41 G41 B53:B54 G53:G54 G25:G26 B25:B26 B62:B63 G62:G63 G8:G13" xr:uid="{BB3CE857-E61C-4703-B588-74BE6389D4EF}"/>
    <dataValidation allowBlank="1" showInputMessage="1" showErrorMessage="1" prompt="Cree una lista de precios de productos en esta hoja de cálculo. Escriba la información de la empresa en esta fila, a partir de la celda B1." sqref="A1:A2" xr:uid="{259F414D-34EE-493F-B59B-706B731DB150}"/>
  </dataValidations>
  <printOptions horizontalCentered="1"/>
  <pageMargins left="3.937007874015748E-2" right="3.937007874015748E-2" top="7.874015748031496E-2" bottom="0.15748031496062992" header="0.31496062992125984" footer="0.31496062992125984"/>
  <pageSetup paperSize="9" scale="65" fitToHeight="0" pageOrder="overThenDown" orientation="landscape" r:id="rId1"/>
  <headerFooter differentFirst="1">
    <oddFooter>&amp;CPágina &amp;P of &amp;N</oddFooter>
  </headerFooter>
  <rowBreaks count="4" manualBreakCount="4">
    <brk id="46" max="16383" man="1"/>
    <brk id="73" max="13" man="1"/>
    <brk id="91" max="16383" man="1"/>
    <brk id="122" max="13" man="1"/>
  </rowBreaks>
  <drawing r:id="rId2"/>
  <tableParts count="7">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Lista de PVP PARQUET</vt:lpstr>
      <vt:lpstr>'Lista de PVP PARQUET'!Área_de_impresión</vt:lpstr>
      <vt:lpstr>'Lista de PVP PARQUET'!TítuloFilaRegión1..F5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10</dc:creator>
  <cp:lastModifiedBy>Usuario 10</cp:lastModifiedBy>
  <dcterms:created xsi:type="dcterms:W3CDTF">2025-03-24T11:10:41Z</dcterms:created>
  <dcterms:modified xsi:type="dcterms:W3CDTF">2025-03-24T11:10:55Z</dcterms:modified>
</cp:coreProperties>
</file>